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volksbank.sharepoint.com/sites/011288/Gedeelde documenten/Beleggen ASN BANK/Website/"/>
    </mc:Choice>
  </mc:AlternateContent>
  <xr:revisionPtr revIDLastSave="0" documentId="8_{AC63B024-5845-49A3-A486-058F4C90C953}" xr6:coauthVersionLast="47" xr6:coauthVersionMax="47" xr10:uidLastSave="{00000000-0000-0000-0000-000000000000}"/>
  <bookViews>
    <workbookView xWindow="-28920" yWindow="660" windowWidth="29040" windowHeight="15720" xr2:uid="{195343D8-E40C-4A8F-93E8-5FC485D9D6DF}"/>
  </bookViews>
  <sheets>
    <sheet name="2020-2024" sheetId="4" r:id="rId1"/>
  </sheets>
  <definedNames>
    <definedName name="_xlnm.Print_Area" localSheetId="0">'2020-2024'!$A$2:$M$84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9" i="4" l="1"/>
  <c r="G46" i="4"/>
  <c r="G33" i="4"/>
  <c r="G20" i="4"/>
  <c r="G7" i="4"/>
  <c r="K3" i="4"/>
  <c r="C42" i="4" l="1"/>
  <c r="E42" i="4" s="1"/>
  <c r="C43" i="4" l="1"/>
  <c r="E43" i="4" s="1"/>
  <c r="C44" i="4" l="1"/>
  <c r="C45" i="4" s="1"/>
  <c r="E44" i="4" l="1"/>
  <c r="E45" i="4"/>
  <c r="C47" i="4"/>
  <c r="E47" i="4" l="1"/>
  <c r="C48" i="4"/>
  <c r="C49" i="4"/>
  <c r="C51" i="4" l="1"/>
  <c r="E49" i="4"/>
  <c r="E48" i="4"/>
  <c r="C50" i="4"/>
  <c r="E35" i="4"/>
  <c r="E36" i="4"/>
  <c r="E37" i="4"/>
  <c r="E38" i="4"/>
  <c r="E39" i="4"/>
  <c r="E40" i="4"/>
  <c r="E41" i="4"/>
  <c r="E15" i="4"/>
  <c r="E14" i="4"/>
  <c r="E13" i="4"/>
  <c r="E12" i="4"/>
  <c r="E11" i="4"/>
  <c r="E10" i="4"/>
  <c r="E9" i="4"/>
  <c r="E8" i="4"/>
  <c r="E6" i="4"/>
  <c r="E5" i="4"/>
  <c r="E4" i="4"/>
  <c r="G3" i="4"/>
  <c r="E3" i="4"/>
  <c r="E34" i="4"/>
  <c r="E32" i="4"/>
  <c r="E31" i="4"/>
  <c r="E30" i="4"/>
  <c r="E29" i="4"/>
  <c r="E28" i="4"/>
  <c r="E27" i="4"/>
  <c r="E26" i="4"/>
  <c r="E25" i="4"/>
  <c r="E24" i="4"/>
  <c r="E23" i="4"/>
  <c r="E22" i="4"/>
  <c r="E21" i="4"/>
  <c r="E19" i="4"/>
  <c r="E18" i="4"/>
  <c r="E17" i="4"/>
  <c r="E16" i="4"/>
  <c r="G4" i="4" l="1"/>
  <c r="C52" i="4"/>
  <c r="E50" i="4"/>
  <c r="C53" i="4"/>
  <c r="E51" i="4"/>
  <c r="F3" i="4"/>
  <c r="F4" i="4" s="1"/>
  <c r="G5" i="4" l="1"/>
  <c r="E53" i="4"/>
  <c r="C55" i="4"/>
  <c r="C54" i="4"/>
  <c r="E52" i="4"/>
  <c r="H3" i="4"/>
  <c r="I3" i="4" s="1"/>
  <c r="L3" i="4" s="1"/>
  <c r="G6" i="4" l="1"/>
  <c r="E55" i="4"/>
  <c r="C57" i="4"/>
  <c r="E54" i="4"/>
  <c r="C56" i="4"/>
  <c r="F5" i="4"/>
  <c r="H4" i="4"/>
  <c r="J4" i="4" s="1"/>
  <c r="K4" i="4" s="1"/>
  <c r="G8" i="4" l="1"/>
  <c r="E56" i="4"/>
  <c r="C58" i="4"/>
  <c r="E58" i="4" s="1"/>
  <c r="E57" i="4"/>
  <c r="C60" i="4"/>
  <c r="I4" i="4"/>
  <c r="L4" i="4" s="1"/>
  <c r="F6" i="4"/>
  <c r="D7" i="4" s="1"/>
  <c r="E7" i="4" s="1"/>
  <c r="H5" i="4"/>
  <c r="J5" i="4" s="1"/>
  <c r="K5" i="4" s="1"/>
  <c r="F7" i="4" l="1"/>
  <c r="G9" i="4"/>
  <c r="E60" i="4"/>
  <c r="C61" i="4"/>
  <c r="I5" i="4"/>
  <c r="L5" i="4" s="1"/>
  <c r="H6" i="4"/>
  <c r="J6" i="4" s="1"/>
  <c r="K6" i="4" s="1"/>
  <c r="K7" i="4" s="1"/>
  <c r="G10" i="4" l="1"/>
  <c r="E61" i="4"/>
  <c r="C62" i="4"/>
  <c r="I6" i="4"/>
  <c r="L6" i="4" s="1"/>
  <c r="F8" i="4"/>
  <c r="H7" i="4"/>
  <c r="I7" i="4" s="1"/>
  <c r="L7" i="4" s="1"/>
  <c r="F9" i="4" l="1"/>
  <c r="G11" i="4"/>
  <c r="C63" i="4"/>
  <c r="E62" i="4"/>
  <c r="H8" i="4"/>
  <c r="J8" i="4" s="1"/>
  <c r="K8" i="4" s="1"/>
  <c r="H9" i="4" l="1"/>
  <c r="F10" i="4"/>
  <c r="H10" i="4" s="1"/>
  <c r="J10" i="4" s="1"/>
  <c r="G12" i="4"/>
  <c r="C64" i="4"/>
  <c r="E63" i="4"/>
  <c r="I8" i="4"/>
  <c r="L8" i="4" s="1"/>
  <c r="I9" i="4" l="1"/>
  <c r="J9" i="4"/>
  <c r="K9" i="4" s="1"/>
  <c r="K10" i="4" s="1"/>
  <c r="I10" i="4"/>
  <c r="F11" i="4"/>
  <c r="H11" i="4" s="1"/>
  <c r="G13" i="4"/>
  <c r="C65" i="4"/>
  <c r="E64" i="4"/>
  <c r="F12" i="4"/>
  <c r="F13" i="4" s="1"/>
  <c r="L10" i="4" l="1"/>
  <c r="L9" i="4"/>
  <c r="I11" i="4"/>
  <c r="J11" i="4"/>
  <c r="K11" i="4" s="1"/>
  <c r="G14" i="4"/>
  <c r="C66" i="4"/>
  <c r="E65" i="4"/>
  <c r="H12" i="4"/>
  <c r="J12" i="4" s="1"/>
  <c r="F14" i="4"/>
  <c r="H13" i="4"/>
  <c r="J13" i="4" s="1"/>
  <c r="K12" i="4" l="1"/>
  <c r="K13" i="4" s="1"/>
  <c r="L11" i="4"/>
  <c r="G15" i="4"/>
  <c r="E66" i="4"/>
  <c r="C67" i="4"/>
  <c r="I13" i="4"/>
  <c r="L13" i="4" s="1"/>
  <c r="I12" i="4"/>
  <c r="L12" i="4" s="1"/>
  <c r="F15" i="4"/>
  <c r="H14" i="4"/>
  <c r="J14" i="4" s="1"/>
  <c r="K14" i="4" s="1"/>
  <c r="G16" i="4" l="1"/>
  <c r="E67" i="4"/>
  <c r="I14" i="4"/>
  <c r="L14" i="4" s="1"/>
  <c r="H15" i="4"/>
  <c r="J15" i="4" s="1"/>
  <c r="K15" i="4" s="1"/>
  <c r="F16" i="4"/>
  <c r="G17" i="4" l="1"/>
  <c r="I15" i="4"/>
  <c r="L15" i="4" s="1"/>
  <c r="F17" i="4"/>
  <c r="H16" i="4"/>
  <c r="J16" i="4" s="1"/>
  <c r="K16" i="4" s="1"/>
  <c r="G18" i="4" l="1"/>
  <c r="I16" i="4"/>
  <c r="L16" i="4" s="1"/>
  <c r="H17" i="4"/>
  <c r="J17" i="4" s="1"/>
  <c r="K17" i="4" s="1"/>
  <c r="F18" i="4"/>
  <c r="G19" i="4" l="1"/>
  <c r="I17" i="4"/>
  <c r="L17" i="4" s="1"/>
  <c r="F19" i="4"/>
  <c r="D20" i="4" s="1"/>
  <c r="E20" i="4" s="1"/>
  <c r="H18" i="4"/>
  <c r="J18" i="4" s="1"/>
  <c r="K18" i="4" s="1"/>
  <c r="G21" i="4" l="1"/>
  <c r="I18" i="4"/>
  <c r="L18" i="4" s="1"/>
  <c r="H19" i="4"/>
  <c r="J19" i="4" s="1"/>
  <c r="K19" i="4" s="1"/>
  <c r="K20" i="4" s="1"/>
  <c r="G22" i="4" l="1"/>
  <c r="I19" i="4"/>
  <c r="L19" i="4" s="1"/>
  <c r="G23" i="4" l="1"/>
  <c r="F20" i="4"/>
  <c r="G24" i="4" l="1"/>
  <c r="F21" i="4"/>
  <c r="H21" i="4" s="1"/>
  <c r="J21" i="4" s="1"/>
  <c r="K21" i="4" s="1"/>
  <c r="H20" i="4"/>
  <c r="I20" i="4" s="1"/>
  <c r="L20" i="4" s="1"/>
  <c r="F22" i="4" l="1"/>
  <c r="G25" i="4"/>
  <c r="I21" i="4"/>
  <c r="L21" i="4" s="1"/>
  <c r="H22" i="4" l="1"/>
  <c r="F23" i="4"/>
  <c r="F24" i="4" s="1"/>
  <c r="G26" i="4"/>
  <c r="H23" i="4" l="1"/>
  <c r="J23" i="4" s="1"/>
  <c r="I22" i="4"/>
  <c r="J22" i="4"/>
  <c r="K22" i="4" s="1"/>
  <c r="K23" i="4" s="1"/>
  <c r="G27" i="4"/>
  <c r="F25" i="4"/>
  <c r="H24" i="4"/>
  <c r="J24" i="4" s="1"/>
  <c r="K24" i="4" l="1"/>
  <c r="L22" i="4"/>
  <c r="I23" i="4"/>
  <c r="L23" i="4" s="1"/>
  <c r="G28" i="4"/>
  <c r="I24" i="4"/>
  <c r="H25" i="4"/>
  <c r="J25" i="4" s="1"/>
  <c r="F26" i="4"/>
  <c r="L24" i="4" l="1"/>
  <c r="K25" i="4"/>
  <c r="G29" i="4"/>
  <c r="I25" i="4"/>
  <c r="L25" i="4" s="1"/>
  <c r="H26" i="4"/>
  <c r="J26" i="4" s="1"/>
  <c r="F27" i="4"/>
  <c r="K26" i="4" l="1"/>
  <c r="G30" i="4"/>
  <c r="I26" i="4"/>
  <c r="F28" i="4"/>
  <c r="H27" i="4"/>
  <c r="J27" i="4" s="1"/>
  <c r="L26" i="4" l="1"/>
  <c r="K27" i="4"/>
  <c r="G31" i="4"/>
  <c r="I27" i="4"/>
  <c r="L27" i="4" s="1"/>
  <c r="H28" i="4"/>
  <c r="J28" i="4" s="1"/>
  <c r="F29" i="4"/>
  <c r="K28" i="4" l="1"/>
  <c r="G32" i="4"/>
  <c r="I28" i="4"/>
  <c r="F30" i="4"/>
  <c r="H29" i="4"/>
  <c r="J29" i="4" s="1"/>
  <c r="L28" i="4" l="1"/>
  <c r="K29" i="4"/>
  <c r="G34" i="4"/>
  <c r="I29" i="4"/>
  <c r="H30" i="4"/>
  <c r="J30" i="4" s="1"/>
  <c r="F31" i="4"/>
  <c r="L29" i="4" l="1"/>
  <c r="K30" i="4"/>
  <c r="G35" i="4"/>
  <c r="I30" i="4"/>
  <c r="H31" i="4"/>
  <c r="J31" i="4" s="1"/>
  <c r="F32" i="4"/>
  <c r="D33" i="4" s="1"/>
  <c r="E33" i="4" s="1"/>
  <c r="L30" i="4" l="1"/>
  <c r="K31" i="4"/>
  <c r="G36" i="4"/>
  <c r="F33" i="4"/>
  <c r="H33" i="4" s="1"/>
  <c r="I33" i="4" s="1"/>
  <c r="I31" i="4"/>
  <c r="L31" i="4" s="1"/>
  <c r="H32" i="4"/>
  <c r="J32" i="4" s="1"/>
  <c r="K32" i="4" l="1"/>
  <c r="K33" i="4" s="1"/>
  <c r="F34" i="4"/>
  <c r="H34" i="4" s="1"/>
  <c r="J34" i="4" s="1"/>
  <c r="G37" i="4"/>
  <c r="I32" i="4"/>
  <c r="L32" i="4" l="1"/>
  <c r="K34" i="4"/>
  <c r="L33" i="4"/>
  <c r="F35" i="4"/>
  <c r="F36" i="4" s="1"/>
  <c r="G38" i="4"/>
  <c r="I34" i="4"/>
  <c r="L34" i="4" s="1"/>
  <c r="H35" i="4" l="1"/>
  <c r="J35" i="4" s="1"/>
  <c r="K35" i="4" s="1"/>
  <c r="G39" i="4"/>
  <c r="F37" i="4"/>
  <c r="H36" i="4"/>
  <c r="J36" i="4" s="1"/>
  <c r="K36" i="4" l="1"/>
  <c r="I35" i="4"/>
  <c r="L35" i="4" s="1"/>
  <c r="G40" i="4"/>
  <c r="I36" i="4"/>
  <c r="L36" i="4" s="1"/>
  <c r="F38" i="4"/>
  <c r="H37" i="4"/>
  <c r="J37" i="4" s="1"/>
  <c r="K37" i="4" s="1"/>
  <c r="G41" i="4" l="1"/>
  <c r="I37" i="4"/>
  <c r="L37" i="4" s="1"/>
  <c r="F39" i="4"/>
  <c r="H38" i="4"/>
  <c r="J38" i="4" s="1"/>
  <c r="K38" i="4" s="1"/>
  <c r="G42" i="4" l="1"/>
  <c r="I38" i="4"/>
  <c r="L38" i="4" s="1"/>
  <c r="H39" i="4"/>
  <c r="J39" i="4" s="1"/>
  <c r="K39" i="4" s="1"/>
  <c r="F40" i="4"/>
  <c r="G43" i="4" l="1"/>
  <c r="I39" i="4"/>
  <c r="L39" i="4" s="1"/>
  <c r="F41" i="4"/>
  <c r="H40" i="4"/>
  <c r="J40" i="4" s="1"/>
  <c r="K40" i="4" s="1"/>
  <c r="G44" i="4" l="1"/>
  <c r="I40" i="4"/>
  <c r="L40" i="4" s="1"/>
  <c r="H41" i="4"/>
  <c r="J41" i="4" s="1"/>
  <c r="K41" i="4" s="1"/>
  <c r="F42" i="4"/>
  <c r="G45" i="4" l="1"/>
  <c r="I41" i="4"/>
  <c r="L41" i="4" s="1"/>
  <c r="H42" i="4"/>
  <c r="J42" i="4" s="1"/>
  <c r="K42" i="4" s="1"/>
  <c r="F43" i="4"/>
  <c r="G47" i="4" l="1"/>
  <c r="I42" i="4"/>
  <c r="L42" i="4" s="1"/>
  <c r="F44" i="4"/>
  <c r="H43" i="4"/>
  <c r="J43" i="4" s="1"/>
  <c r="K43" i="4" s="1"/>
  <c r="G48" i="4" l="1"/>
  <c r="I43" i="4"/>
  <c r="L43" i="4" s="1"/>
  <c r="H44" i="4"/>
  <c r="J44" i="4" s="1"/>
  <c r="K44" i="4" s="1"/>
  <c r="F45" i="4"/>
  <c r="D46" i="4" s="1"/>
  <c r="E46" i="4" s="1"/>
  <c r="G49" i="4" l="1"/>
  <c r="I44" i="4"/>
  <c r="L44" i="4" s="1"/>
  <c r="H45" i="4"/>
  <c r="J45" i="4" s="1"/>
  <c r="K45" i="4" s="1"/>
  <c r="K46" i="4" s="1"/>
  <c r="F46" i="4"/>
  <c r="G50" i="4" l="1"/>
  <c r="I45" i="4"/>
  <c r="L45" i="4" s="1"/>
  <c r="H46" i="4"/>
  <c r="I46" i="4" s="1"/>
  <c r="L46" i="4" s="1"/>
  <c r="F47" i="4"/>
  <c r="G51" i="4" l="1"/>
  <c r="F48" i="4"/>
  <c r="H47" i="4"/>
  <c r="J47" i="4" s="1"/>
  <c r="K47" i="4" s="1"/>
  <c r="G52" i="4" l="1"/>
  <c r="I47" i="4"/>
  <c r="L47" i="4" s="1"/>
  <c r="F49" i="4"/>
  <c r="H48" i="4"/>
  <c r="J48" i="4" s="1"/>
  <c r="K48" i="4" s="1"/>
  <c r="G53" i="4" l="1"/>
  <c r="I48" i="4"/>
  <c r="L48" i="4" s="1"/>
  <c r="H49" i="4"/>
  <c r="J49" i="4" s="1"/>
  <c r="K49" i="4" s="1"/>
  <c r="F50" i="4"/>
  <c r="G54" i="4" l="1"/>
  <c r="I49" i="4"/>
  <c r="L49" i="4" s="1"/>
  <c r="F51" i="4"/>
  <c r="H50" i="4"/>
  <c r="J50" i="4" s="1"/>
  <c r="K50" i="4" s="1"/>
  <c r="G55" i="4" l="1"/>
  <c r="I50" i="4"/>
  <c r="L50" i="4" s="1"/>
  <c r="H51" i="4"/>
  <c r="J51" i="4" s="1"/>
  <c r="K51" i="4" s="1"/>
  <c r="F52" i="4"/>
  <c r="G56" i="4" l="1"/>
  <c r="I51" i="4"/>
  <c r="L51" i="4" s="1"/>
  <c r="H52" i="4"/>
  <c r="J52" i="4" s="1"/>
  <c r="K52" i="4" s="1"/>
  <c r="F53" i="4"/>
  <c r="G57" i="4" l="1"/>
  <c r="I52" i="4"/>
  <c r="L52" i="4" s="1"/>
  <c r="H53" i="4"/>
  <c r="J53" i="4" s="1"/>
  <c r="K53" i="4" s="1"/>
  <c r="F54" i="4"/>
  <c r="G58" i="4" l="1"/>
  <c r="H54" i="4"/>
  <c r="F55" i="4"/>
  <c r="I53" i="4"/>
  <c r="L53" i="4" s="1"/>
  <c r="I54" i="4" l="1"/>
  <c r="J54" i="4"/>
  <c r="K54" i="4" s="1"/>
  <c r="G60" i="4"/>
  <c r="F56" i="4"/>
  <c r="H55" i="4"/>
  <c r="J55" i="4" s="1"/>
  <c r="L54" i="4" l="1"/>
  <c r="K55" i="4"/>
  <c r="G61" i="4"/>
  <c r="I55" i="4"/>
  <c r="L55" i="4" s="1"/>
  <c r="F57" i="4"/>
  <c r="H56" i="4"/>
  <c r="J56" i="4" s="1"/>
  <c r="K56" i="4" l="1"/>
  <c r="G62" i="4"/>
  <c r="I56" i="4"/>
  <c r="L56" i="4" s="1"/>
  <c r="F58" i="4"/>
  <c r="D59" i="4" s="1"/>
  <c r="H57" i="4"/>
  <c r="J57" i="4" s="1"/>
  <c r="K57" i="4" l="1"/>
  <c r="G63" i="4"/>
  <c r="I57" i="4"/>
  <c r="L57" i="4" s="1"/>
  <c r="F60" i="4"/>
  <c r="H58" i="4"/>
  <c r="J58" i="4" s="1"/>
  <c r="K58" i="4" l="1"/>
  <c r="K59" i="4" s="1"/>
  <c r="G64" i="4"/>
  <c r="H60" i="4"/>
  <c r="F62" i="4"/>
  <c r="I58" i="4"/>
  <c r="L58" i="4" l="1"/>
  <c r="I60" i="4"/>
  <c r="J60" i="4"/>
  <c r="K60" i="4" s="1"/>
  <c r="G65" i="4"/>
  <c r="F64" i="4"/>
  <c r="H62" i="4"/>
  <c r="J62" i="4" s="1"/>
  <c r="L60" i="4" l="1"/>
  <c r="G66" i="4"/>
  <c r="I62" i="4"/>
  <c r="F66" i="4"/>
  <c r="H64" i="4"/>
  <c r="J64" i="4" s="1"/>
  <c r="G67" i="4" l="1"/>
  <c r="I64" i="4"/>
  <c r="H66" i="4"/>
  <c r="J66" i="4" s="1"/>
  <c r="I66" i="4" l="1"/>
  <c r="E59" i="4"/>
  <c r="F59" i="4" s="1"/>
  <c r="F61" i="4" l="1"/>
  <c r="H59" i="4"/>
  <c r="I59" i="4" s="1"/>
  <c r="L59" i="4" s="1"/>
  <c r="H61" i="4" l="1"/>
  <c r="F63" i="4"/>
  <c r="H63" i="4" l="1"/>
  <c r="F65" i="4"/>
  <c r="J61" i="4"/>
  <c r="K61" i="4" s="1"/>
  <c r="K62" i="4" s="1"/>
  <c r="L62" i="4" s="1"/>
  <c r="I61" i="4"/>
  <c r="L61" i="4" s="1"/>
  <c r="H65" i="4" l="1"/>
  <c r="F67" i="4"/>
  <c r="H67" i="4" s="1"/>
  <c r="I63" i="4"/>
  <c r="J63" i="4"/>
  <c r="K63" i="4" s="1"/>
  <c r="K64" i="4" s="1"/>
  <c r="L64" i="4" s="1"/>
  <c r="L63" i="4" l="1"/>
  <c r="J67" i="4"/>
  <c r="I67" i="4"/>
  <c r="J65" i="4"/>
  <c r="K65" i="4" s="1"/>
  <c r="K66" i="4" s="1"/>
  <c r="I65" i="4"/>
  <c r="L65" i="4" l="1"/>
  <c r="K67" i="4"/>
  <c r="L67" i="4" s="1"/>
  <c r="L66" i="4"/>
</calcChain>
</file>

<file path=xl/sharedStrings.xml><?xml version="1.0" encoding="utf-8"?>
<sst xmlns="http://schemas.openxmlformats.org/spreadsheetml/2006/main" count="25" uniqueCount="24">
  <si>
    <t>Inleg</t>
  </si>
  <si>
    <t>Participaties</t>
  </si>
  <si>
    <t>Rendement</t>
  </si>
  <si>
    <t>Waarde</t>
  </si>
  <si>
    <t>Koers</t>
  </si>
  <si>
    <t>Datum</t>
  </si>
  <si>
    <t>Beleggen kent risico’s en kosten. Je kunt je inleg of een deel daarvan verliezen.</t>
  </si>
  <si>
    <t>De waarde van uw belegging kan fluctueren. In het verleden behaalde resultaten bieden geen garantie voor de toekomst.</t>
  </si>
  <si>
    <t>Servicekosten</t>
  </si>
  <si>
    <t xml:space="preserve">Aangekochte </t>
  </si>
  <si>
    <t>in bezit</t>
  </si>
  <si>
    <t>fonds</t>
  </si>
  <si>
    <t>Netto rendement</t>
  </si>
  <si>
    <t>participaties</t>
  </si>
  <si>
    <t>kosten bank</t>
  </si>
  <si>
    <t>Service-</t>
  </si>
  <si>
    <t>Herbelegging</t>
  </si>
  <si>
    <t>dividend</t>
  </si>
  <si>
    <t>Bron koersen ASN Duurzaam Aandelenfonds: iex.nl</t>
  </si>
  <si>
    <t>belegger</t>
  </si>
  <si>
    <t xml:space="preserve">De berekening is gemaakt door ASN Bank, uitgangspunten zijn de herbelegging van het dividend en het meenemen van de servicekosten ASN Bank
 </t>
  </si>
  <si>
    <t xml:space="preserve"> opgeteld vanaf start</t>
  </si>
  <si>
    <t>Totaal ingelegd</t>
  </si>
  <si>
    <t>vanaf start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</si>
</sst>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0.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14" fontId="0" fillId="0" borderId="0" xfId="0" applyNumberFormat="1"/>
    <xf numFmtId="44" fontId="0" fillId="0" borderId="0" xfId="1" applyFont="1"/>
    <xf numFmtId="44" fontId="0" fillId="0" borderId="0" xfId="0" applyNumberFormat="1"/>
    <xf numFmtId="10" fontId="0" fillId="0" borderId="0" xfId="2" applyNumberFormat="1" applyFont="1"/>
    <xf numFmtId="44" fontId="0" fillId="0" borderId="0" xfId="2" applyNumberFormat="1" applyFont="1"/>
    <xf numFmtId="0" fontId="4" fillId="0" borderId="0" xfId="0" applyFont="1" applyAlignment="1">
      <alignment vertical="center"/>
    </xf>
    <xf numFmtId="164" fontId="0" fillId="0" borderId="0" xfId="0" applyNumberFormat="1"/>
    <xf numFmtId="0" fontId="3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44" fontId="5" fillId="0" borderId="1" xfId="0" applyNumberFormat="1" applyFont="1" applyBorder="1"/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'2020-2024'!$B$2</c:f>
              <c:strCache>
                <c:ptCount val="1"/>
                <c:pt idx="0">
                  <c:v>Koers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'2020-2024'!$A$3:$A$67</c:f>
              <c:numCache>
                <c:formatCode>m/d/yyyy</c:formatCode>
                <c:ptCount val="65"/>
                <c:pt idx="0">
                  <c:v>43857</c:v>
                </c:pt>
                <c:pt idx="1">
                  <c:v>43888</c:v>
                </c:pt>
                <c:pt idx="2">
                  <c:v>43917</c:v>
                </c:pt>
                <c:pt idx="3">
                  <c:v>43948</c:v>
                </c:pt>
                <c:pt idx="4">
                  <c:v>43957</c:v>
                </c:pt>
                <c:pt idx="5">
                  <c:v>43978</c:v>
                </c:pt>
                <c:pt idx="6">
                  <c:v>44011</c:v>
                </c:pt>
                <c:pt idx="7">
                  <c:v>44039</c:v>
                </c:pt>
                <c:pt idx="8">
                  <c:v>44070</c:v>
                </c:pt>
                <c:pt idx="9">
                  <c:v>44102</c:v>
                </c:pt>
                <c:pt idx="10">
                  <c:v>44131</c:v>
                </c:pt>
                <c:pt idx="11">
                  <c:v>44162</c:v>
                </c:pt>
                <c:pt idx="12">
                  <c:v>44193</c:v>
                </c:pt>
                <c:pt idx="13">
                  <c:v>44223</c:v>
                </c:pt>
                <c:pt idx="14">
                  <c:v>44253</c:v>
                </c:pt>
                <c:pt idx="15">
                  <c:v>44284</c:v>
                </c:pt>
                <c:pt idx="16">
                  <c:v>44313</c:v>
                </c:pt>
                <c:pt idx="17">
                  <c:v>44326</c:v>
                </c:pt>
                <c:pt idx="18">
                  <c:v>44343</c:v>
                </c:pt>
                <c:pt idx="19">
                  <c:v>44375</c:v>
                </c:pt>
                <c:pt idx="20">
                  <c:v>44404</c:v>
                </c:pt>
                <c:pt idx="21">
                  <c:v>44435</c:v>
                </c:pt>
                <c:pt idx="22">
                  <c:v>44466</c:v>
                </c:pt>
                <c:pt idx="23">
                  <c:v>44496</c:v>
                </c:pt>
                <c:pt idx="24">
                  <c:v>44529</c:v>
                </c:pt>
                <c:pt idx="25">
                  <c:v>44557</c:v>
                </c:pt>
                <c:pt idx="26">
                  <c:v>44588</c:v>
                </c:pt>
                <c:pt idx="27">
                  <c:v>44620</c:v>
                </c:pt>
                <c:pt idx="28">
                  <c:v>44648</c:v>
                </c:pt>
                <c:pt idx="29">
                  <c:v>44678</c:v>
                </c:pt>
                <c:pt idx="30">
                  <c:v>44690</c:v>
                </c:pt>
                <c:pt idx="31">
                  <c:v>44708</c:v>
                </c:pt>
                <c:pt idx="32">
                  <c:v>44739</c:v>
                </c:pt>
                <c:pt idx="33">
                  <c:v>44769</c:v>
                </c:pt>
                <c:pt idx="34">
                  <c:v>44802</c:v>
                </c:pt>
                <c:pt idx="35">
                  <c:v>44831</c:v>
                </c:pt>
                <c:pt idx="36">
                  <c:v>44861</c:v>
                </c:pt>
                <c:pt idx="37">
                  <c:v>44893</c:v>
                </c:pt>
                <c:pt idx="38">
                  <c:v>44922</c:v>
                </c:pt>
                <c:pt idx="39">
                  <c:v>44953</c:v>
                </c:pt>
                <c:pt idx="40">
                  <c:v>44984</c:v>
                </c:pt>
                <c:pt idx="41">
                  <c:v>45012</c:v>
                </c:pt>
                <c:pt idx="42">
                  <c:v>45043</c:v>
                </c:pt>
                <c:pt idx="43">
                  <c:v>45048</c:v>
                </c:pt>
                <c:pt idx="44">
                  <c:v>45075</c:v>
                </c:pt>
                <c:pt idx="45">
                  <c:v>45104</c:v>
                </c:pt>
                <c:pt idx="46">
                  <c:v>45134</c:v>
                </c:pt>
                <c:pt idx="47">
                  <c:v>45166</c:v>
                </c:pt>
                <c:pt idx="48">
                  <c:v>45196</c:v>
                </c:pt>
                <c:pt idx="49">
                  <c:v>45226</c:v>
                </c:pt>
                <c:pt idx="50">
                  <c:v>45257</c:v>
                </c:pt>
                <c:pt idx="51">
                  <c:v>45287</c:v>
                </c:pt>
                <c:pt idx="52">
                  <c:v>45320</c:v>
                </c:pt>
                <c:pt idx="53">
                  <c:v>45349</c:v>
                </c:pt>
                <c:pt idx="54">
                  <c:v>45378</c:v>
                </c:pt>
                <c:pt idx="55">
                  <c:v>45411</c:v>
                </c:pt>
                <c:pt idx="56">
                  <c:v>45414</c:v>
                </c:pt>
                <c:pt idx="57">
                  <c:v>45439</c:v>
                </c:pt>
                <c:pt idx="58">
                  <c:v>45470</c:v>
                </c:pt>
                <c:pt idx="59">
                  <c:v>45502</c:v>
                </c:pt>
                <c:pt idx="60">
                  <c:v>45531</c:v>
                </c:pt>
                <c:pt idx="61">
                  <c:v>45562</c:v>
                </c:pt>
                <c:pt idx="62">
                  <c:v>45593</c:v>
                </c:pt>
                <c:pt idx="63">
                  <c:v>45623</c:v>
                </c:pt>
                <c:pt idx="64">
                  <c:v>45653</c:v>
                </c:pt>
              </c:numCache>
            </c:numRef>
          </c:cat>
          <c:val>
            <c:numRef>
              <c:f>'2020-2024'!$B$3:$B$67</c:f>
              <c:numCache>
                <c:formatCode>_("€"* #,##0.00_);_("€"* \(#,##0.00\);_("€"* "-"??_);_(@_)</c:formatCode>
                <c:ptCount val="65"/>
                <c:pt idx="0">
                  <c:v>134.6</c:v>
                </c:pt>
                <c:pt idx="1">
                  <c:v>128.22999999999999</c:v>
                </c:pt>
                <c:pt idx="2">
                  <c:v>102.45</c:v>
                </c:pt>
                <c:pt idx="3">
                  <c:v>108.59</c:v>
                </c:pt>
                <c:pt idx="4">
                  <c:v>110.23</c:v>
                </c:pt>
                <c:pt idx="5">
                  <c:v>111.45</c:v>
                </c:pt>
                <c:pt idx="6">
                  <c:v>113.15</c:v>
                </c:pt>
                <c:pt idx="7">
                  <c:v>117.25</c:v>
                </c:pt>
                <c:pt idx="8">
                  <c:v>121.88</c:v>
                </c:pt>
                <c:pt idx="9">
                  <c:v>118.62</c:v>
                </c:pt>
                <c:pt idx="10">
                  <c:v>122.94</c:v>
                </c:pt>
                <c:pt idx="11">
                  <c:v>133.19</c:v>
                </c:pt>
                <c:pt idx="12">
                  <c:v>139.97</c:v>
                </c:pt>
                <c:pt idx="13">
                  <c:v>143.30000000000001</c:v>
                </c:pt>
                <c:pt idx="14">
                  <c:v>145.05000000000001</c:v>
                </c:pt>
                <c:pt idx="15">
                  <c:v>149.13999999999999</c:v>
                </c:pt>
                <c:pt idx="16">
                  <c:v>154.66999999999999</c:v>
                </c:pt>
                <c:pt idx="17">
                  <c:v>149.84</c:v>
                </c:pt>
                <c:pt idx="18">
                  <c:v>149.38999999999999</c:v>
                </c:pt>
                <c:pt idx="19">
                  <c:v>155.06</c:v>
                </c:pt>
                <c:pt idx="20">
                  <c:v>156.07</c:v>
                </c:pt>
                <c:pt idx="21">
                  <c:v>158.84</c:v>
                </c:pt>
                <c:pt idx="22">
                  <c:v>159.84</c:v>
                </c:pt>
                <c:pt idx="23">
                  <c:v>159.91999999999999</c:v>
                </c:pt>
                <c:pt idx="24">
                  <c:v>158.96</c:v>
                </c:pt>
                <c:pt idx="25">
                  <c:v>164.69</c:v>
                </c:pt>
                <c:pt idx="26">
                  <c:v>149.25</c:v>
                </c:pt>
                <c:pt idx="27">
                  <c:v>147.71</c:v>
                </c:pt>
                <c:pt idx="28">
                  <c:v>149.71</c:v>
                </c:pt>
                <c:pt idx="29">
                  <c:v>145.76</c:v>
                </c:pt>
                <c:pt idx="30">
                  <c:v>138.57</c:v>
                </c:pt>
                <c:pt idx="31">
                  <c:v>138.47999999999999</c:v>
                </c:pt>
                <c:pt idx="32">
                  <c:v>132.55000000000001</c:v>
                </c:pt>
                <c:pt idx="33">
                  <c:v>139.71</c:v>
                </c:pt>
                <c:pt idx="34">
                  <c:v>139.32</c:v>
                </c:pt>
                <c:pt idx="35">
                  <c:v>125.47</c:v>
                </c:pt>
                <c:pt idx="36">
                  <c:v>129.29</c:v>
                </c:pt>
                <c:pt idx="37">
                  <c:v>139.09</c:v>
                </c:pt>
                <c:pt idx="38">
                  <c:v>131.11000000000001</c:v>
                </c:pt>
                <c:pt idx="39">
                  <c:v>139.88</c:v>
                </c:pt>
                <c:pt idx="40">
                  <c:v>142.24</c:v>
                </c:pt>
                <c:pt idx="41">
                  <c:v>141.72</c:v>
                </c:pt>
                <c:pt idx="42">
                  <c:v>144.61000000000001</c:v>
                </c:pt>
                <c:pt idx="43">
                  <c:v>146.47</c:v>
                </c:pt>
                <c:pt idx="44">
                  <c:v>147.32</c:v>
                </c:pt>
                <c:pt idx="45">
                  <c:v>146.66999999999999</c:v>
                </c:pt>
                <c:pt idx="46">
                  <c:v>149.31</c:v>
                </c:pt>
                <c:pt idx="47">
                  <c:v>145.94999999999999</c:v>
                </c:pt>
                <c:pt idx="48">
                  <c:v>144.66</c:v>
                </c:pt>
                <c:pt idx="49">
                  <c:v>138.83000000000001</c:v>
                </c:pt>
                <c:pt idx="50">
                  <c:v>150.55000000000001</c:v>
                </c:pt>
                <c:pt idx="51">
                  <c:v>159.66999999999999</c:v>
                </c:pt>
                <c:pt idx="52">
                  <c:v>164.35</c:v>
                </c:pt>
                <c:pt idx="53">
                  <c:v>170.89</c:v>
                </c:pt>
                <c:pt idx="54">
                  <c:v>173.16</c:v>
                </c:pt>
                <c:pt idx="55">
                  <c:v>168.8</c:v>
                </c:pt>
                <c:pt idx="56">
                  <c:v>164.78</c:v>
                </c:pt>
                <c:pt idx="57">
                  <c:v>171.53</c:v>
                </c:pt>
                <c:pt idx="58">
                  <c:v>172.99</c:v>
                </c:pt>
                <c:pt idx="59">
                  <c:v>170.37</c:v>
                </c:pt>
                <c:pt idx="60">
                  <c:v>171.94</c:v>
                </c:pt>
                <c:pt idx="61">
                  <c:v>174.98</c:v>
                </c:pt>
                <c:pt idx="62">
                  <c:v>172.51</c:v>
                </c:pt>
                <c:pt idx="63">
                  <c:v>173.78</c:v>
                </c:pt>
                <c:pt idx="64">
                  <c:v>171.89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B4-40A0-BF3D-0EE4DE91C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625352"/>
        <c:axId val="500127680"/>
      </c:lineChart>
      <c:dateAx>
        <c:axId val="61762535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500127680"/>
        <c:crosses val="autoZero"/>
        <c:auto val="1"/>
        <c:lblOffset val="100"/>
        <c:baseTimeUnit val="days"/>
      </c:dateAx>
      <c:valAx>
        <c:axId val="500127680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617625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Rendement belegger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'2020-2024'!$A$3:$A$67</c:f>
              <c:numCache>
                <c:formatCode>m/d/yyyy</c:formatCode>
                <c:ptCount val="65"/>
                <c:pt idx="0">
                  <c:v>43857</c:v>
                </c:pt>
                <c:pt idx="1">
                  <c:v>43888</c:v>
                </c:pt>
                <c:pt idx="2">
                  <c:v>43917</c:v>
                </c:pt>
                <c:pt idx="3">
                  <c:v>43948</c:v>
                </c:pt>
                <c:pt idx="4">
                  <c:v>43957</c:v>
                </c:pt>
                <c:pt idx="5">
                  <c:v>43978</c:v>
                </c:pt>
                <c:pt idx="6">
                  <c:v>44011</c:v>
                </c:pt>
                <c:pt idx="7">
                  <c:v>44039</c:v>
                </c:pt>
                <c:pt idx="8">
                  <c:v>44070</c:v>
                </c:pt>
                <c:pt idx="9">
                  <c:v>44102</c:v>
                </c:pt>
                <c:pt idx="10">
                  <c:v>44131</c:v>
                </c:pt>
                <c:pt idx="11">
                  <c:v>44162</c:v>
                </c:pt>
                <c:pt idx="12">
                  <c:v>44193</c:v>
                </c:pt>
                <c:pt idx="13">
                  <c:v>44223</c:v>
                </c:pt>
                <c:pt idx="14">
                  <c:v>44253</c:v>
                </c:pt>
                <c:pt idx="15">
                  <c:v>44284</c:v>
                </c:pt>
                <c:pt idx="16">
                  <c:v>44313</c:v>
                </c:pt>
                <c:pt idx="17">
                  <c:v>44326</c:v>
                </c:pt>
                <c:pt idx="18">
                  <c:v>44343</c:v>
                </c:pt>
                <c:pt idx="19">
                  <c:v>44375</c:v>
                </c:pt>
                <c:pt idx="20">
                  <c:v>44404</c:v>
                </c:pt>
                <c:pt idx="21">
                  <c:v>44435</c:v>
                </c:pt>
                <c:pt idx="22">
                  <c:v>44466</c:v>
                </c:pt>
                <c:pt idx="23">
                  <c:v>44496</c:v>
                </c:pt>
                <c:pt idx="24">
                  <c:v>44529</c:v>
                </c:pt>
                <c:pt idx="25">
                  <c:v>44557</c:v>
                </c:pt>
                <c:pt idx="26">
                  <c:v>44588</c:v>
                </c:pt>
                <c:pt idx="27">
                  <c:v>44620</c:v>
                </c:pt>
                <c:pt idx="28">
                  <c:v>44648</c:v>
                </c:pt>
                <c:pt idx="29">
                  <c:v>44678</c:v>
                </c:pt>
                <c:pt idx="30">
                  <c:v>44690</c:v>
                </c:pt>
                <c:pt idx="31">
                  <c:v>44708</c:v>
                </c:pt>
                <c:pt idx="32">
                  <c:v>44739</c:v>
                </c:pt>
                <c:pt idx="33">
                  <c:v>44769</c:v>
                </c:pt>
                <c:pt idx="34">
                  <c:v>44802</c:v>
                </c:pt>
                <c:pt idx="35">
                  <c:v>44831</c:v>
                </c:pt>
                <c:pt idx="36">
                  <c:v>44861</c:v>
                </c:pt>
                <c:pt idx="37">
                  <c:v>44893</c:v>
                </c:pt>
                <c:pt idx="38">
                  <c:v>44922</c:v>
                </c:pt>
                <c:pt idx="39">
                  <c:v>44953</c:v>
                </c:pt>
                <c:pt idx="40">
                  <c:v>44984</c:v>
                </c:pt>
                <c:pt idx="41">
                  <c:v>45012</c:v>
                </c:pt>
                <c:pt idx="42">
                  <c:v>45043</c:v>
                </c:pt>
                <c:pt idx="43">
                  <c:v>45048</c:v>
                </c:pt>
                <c:pt idx="44">
                  <c:v>45075</c:v>
                </c:pt>
                <c:pt idx="45">
                  <c:v>45104</c:v>
                </c:pt>
                <c:pt idx="46">
                  <c:v>45134</c:v>
                </c:pt>
                <c:pt idx="47">
                  <c:v>45166</c:v>
                </c:pt>
                <c:pt idx="48">
                  <c:v>45196</c:v>
                </c:pt>
                <c:pt idx="49">
                  <c:v>45226</c:v>
                </c:pt>
                <c:pt idx="50">
                  <c:v>45257</c:v>
                </c:pt>
                <c:pt idx="51">
                  <c:v>45287</c:v>
                </c:pt>
                <c:pt idx="52">
                  <c:v>45320</c:v>
                </c:pt>
                <c:pt idx="53">
                  <c:v>45349</c:v>
                </c:pt>
                <c:pt idx="54">
                  <c:v>45378</c:v>
                </c:pt>
                <c:pt idx="55">
                  <c:v>45411</c:v>
                </c:pt>
                <c:pt idx="56">
                  <c:v>45414</c:v>
                </c:pt>
                <c:pt idx="57">
                  <c:v>45439</c:v>
                </c:pt>
                <c:pt idx="58">
                  <c:v>45470</c:v>
                </c:pt>
                <c:pt idx="59">
                  <c:v>45502</c:v>
                </c:pt>
                <c:pt idx="60">
                  <c:v>45531</c:v>
                </c:pt>
                <c:pt idx="61">
                  <c:v>45562</c:v>
                </c:pt>
                <c:pt idx="62">
                  <c:v>45593</c:v>
                </c:pt>
                <c:pt idx="63">
                  <c:v>45623</c:v>
                </c:pt>
                <c:pt idx="64">
                  <c:v>45653</c:v>
                </c:pt>
              </c:numCache>
            </c:numRef>
          </c:cat>
          <c:val>
            <c:numRef>
              <c:f>'2020-2024'!$L$3:$L$67</c:f>
              <c:numCache>
                <c:formatCode>_("€"* #,##0.00_);_("€"* \(#,##0.00\);_("€"* "-"??_);_(@_)</c:formatCode>
                <c:ptCount val="65"/>
                <c:pt idx="0">
                  <c:v>0</c:v>
                </c:pt>
                <c:pt idx="1">
                  <c:v>-4.7813577265973404</c:v>
                </c:pt>
                <c:pt idx="2">
                  <c:v>-44.102905994394533</c:v>
                </c:pt>
                <c:pt idx="3">
                  <c:v>-28.85264158406218</c:v>
                </c:pt>
                <c:pt idx="4">
                  <c:v>-13.497866357073999</c:v>
                </c:pt>
                <c:pt idx="5">
                  <c:v>-9.3406214194033321</c:v>
                </c:pt>
                <c:pt idx="6">
                  <c:v>-2.0009698770538291</c:v>
                </c:pt>
                <c:pt idx="7">
                  <c:v>19.504857011739428</c:v>
                </c:pt>
                <c:pt idx="8">
                  <c:v>47.73069677762463</c:v>
                </c:pt>
                <c:pt idx="9">
                  <c:v>24.801165831943379</c:v>
                </c:pt>
                <c:pt idx="10">
                  <c:v>58.256546163872585</c:v>
                </c:pt>
                <c:pt idx="11">
                  <c:v>146.28957779153021</c:v>
                </c:pt>
                <c:pt idx="12">
                  <c:v>209.46417716151453</c:v>
                </c:pt>
                <c:pt idx="13">
                  <c:v>242.65853593729167</c:v>
                </c:pt>
                <c:pt idx="14">
                  <c:v>261.11124102797299</c:v>
                </c:pt>
                <c:pt idx="15">
                  <c:v>307.57706965734513</c:v>
                </c:pt>
                <c:pt idx="16">
                  <c:v>374.22803591315363</c:v>
                </c:pt>
                <c:pt idx="17">
                  <c:v>335.47865216835174</c:v>
                </c:pt>
                <c:pt idx="18">
                  <c:v>329.14630224863845</c:v>
                </c:pt>
                <c:pt idx="19">
                  <c:v>405.77137054559398</c:v>
                </c:pt>
                <c:pt idx="20">
                  <c:v>419.58918523957067</c:v>
                </c:pt>
                <c:pt idx="21">
                  <c:v>460.23797307793626</c:v>
                </c:pt>
                <c:pt idx="22">
                  <c:v>475.11932717545903</c:v>
                </c:pt>
                <c:pt idx="23">
                  <c:v>475.74074745848873</c:v>
                </c:pt>
                <c:pt idx="24">
                  <c:v>458.94236615514836</c:v>
                </c:pt>
                <c:pt idx="25">
                  <c:v>557.94183411328493</c:v>
                </c:pt>
                <c:pt idx="26">
                  <c:v>279.10800044193081</c:v>
                </c:pt>
                <c:pt idx="27">
                  <c:v>249.61960699529951</c:v>
                </c:pt>
                <c:pt idx="28">
                  <c:v>287.59207716236176</c:v>
                </c:pt>
                <c:pt idx="29">
                  <c:v>207.72262638753332</c:v>
                </c:pt>
                <c:pt idx="30">
                  <c:v>100.21141144407888</c:v>
                </c:pt>
                <c:pt idx="31">
                  <c:v>97.567640060110804</c:v>
                </c:pt>
                <c:pt idx="32">
                  <c:v>-32.073188418733253</c:v>
                </c:pt>
                <c:pt idx="33">
                  <c:v>128.1490528198606</c:v>
                </c:pt>
                <c:pt idx="34">
                  <c:v>118.26528623405888</c:v>
                </c:pt>
                <c:pt idx="35">
                  <c:v>-213.85966586586326</c:v>
                </c:pt>
                <c:pt idx="36">
                  <c:v>-120.2489006302412</c:v>
                </c:pt>
                <c:pt idx="37">
                  <c:v>128.68677315270529</c:v>
                </c:pt>
                <c:pt idx="38">
                  <c:v>-81.38172813744562</c:v>
                </c:pt>
                <c:pt idx="39">
                  <c:v>154.23195686241493</c:v>
                </c:pt>
                <c:pt idx="40">
                  <c:v>218.57345838255802</c:v>
                </c:pt>
                <c:pt idx="41">
                  <c:v>202.77745476377208</c:v>
                </c:pt>
                <c:pt idx="42">
                  <c:v>285.79896130385055</c:v>
                </c:pt>
                <c:pt idx="43">
                  <c:v>430.58494867886725</c:v>
                </c:pt>
                <c:pt idx="44">
                  <c:v>455.28157080312434</c:v>
                </c:pt>
                <c:pt idx="45">
                  <c:v>433.91471368376915</c:v>
                </c:pt>
                <c:pt idx="46">
                  <c:v>516.55616047543845</c:v>
                </c:pt>
                <c:pt idx="47">
                  <c:v>406.3766619560144</c:v>
                </c:pt>
                <c:pt idx="48">
                  <c:v>362.43298526998899</c:v>
                </c:pt>
                <c:pt idx="49">
                  <c:v>164.13202364318931</c:v>
                </c:pt>
                <c:pt idx="50">
                  <c:v>567.48304939308593</c:v>
                </c:pt>
                <c:pt idx="51">
                  <c:v>887.01217362110799</c:v>
                </c:pt>
                <c:pt idx="52">
                  <c:v>1053.14911088037</c:v>
                </c:pt>
                <c:pt idx="53">
                  <c:v>1289.8044342990581</c:v>
                </c:pt>
                <c:pt idx="54">
                  <c:v>1372.1961767129449</c:v>
                </c:pt>
                <c:pt idx="55">
                  <c:v>1206.6912137809202</c:v>
                </c:pt>
                <c:pt idx="56">
                  <c:v>1167.7448552903786</c:v>
                </c:pt>
                <c:pt idx="57">
                  <c:v>1309.2676269781839</c:v>
                </c:pt>
                <c:pt idx="58">
                  <c:v>1383.5633643470808</c:v>
                </c:pt>
                <c:pt idx="59">
                  <c:v>1160.9169252099005</c:v>
                </c:pt>
                <c:pt idx="60">
                  <c:v>1238.7374965262397</c:v>
                </c:pt>
                <c:pt idx="61">
                  <c:v>1238.8651496029793</c:v>
                </c:pt>
                <c:pt idx="62">
                  <c:v>1158.0606876115958</c:v>
                </c:pt>
                <c:pt idx="63">
                  <c:v>1087.4449532507824</c:v>
                </c:pt>
                <c:pt idx="64">
                  <c:v>1029.3480931213869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00D-42C3-B695-BF330157F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2366736"/>
        <c:axId val="622367096"/>
      </c:lineChart>
      <c:dateAx>
        <c:axId val="622366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622367096"/>
        <c:crosses val="autoZero"/>
        <c:auto val="1"/>
        <c:lblOffset val="100"/>
        <c:baseTimeUnit val="days"/>
      </c:dateAx>
      <c:valAx>
        <c:axId val="622367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622366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73</xdr:row>
      <xdr:rowOff>120015</xdr:rowOff>
    </xdr:from>
    <xdr:to>
      <xdr:col>10</xdr:col>
      <xdr:colOff>694960</xdr:colOff>
      <xdr:row>81</xdr:row>
      <xdr:rowOff>114684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8A6A05A1-C6CA-A350-D303-8FA4378AD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3350240"/>
          <a:ext cx="7876810" cy="1442469"/>
        </a:xfrm>
        <a:prstGeom prst="rect">
          <a:avLst/>
        </a:prstGeom>
      </xdr:spPr>
    </xdr:pic>
    <xdr:clientData/>
  </xdr:twoCellAnchor>
  <xdr:twoCellAnchor>
    <xdr:from>
      <xdr:col>14</xdr:col>
      <xdr:colOff>104775</xdr:colOff>
      <xdr:row>2</xdr:row>
      <xdr:rowOff>20961</xdr:rowOff>
    </xdr:from>
    <xdr:to>
      <xdr:col>23</xdr:col>
      <xdr:colOff>283845</xdr:colOff>
      <xdr:row>17</xdr:row>
      <xdr:rowOff>125730</xdr:rowOff>
    </xdr:to>
    <xdr:graphicFrame macro="">
      <xdr:nvGraphicFramePr>
        <xdr:cNvPr id="4" name="Grafiek 3">
          <a:extLst>
            <a:ext uri="{FF2B5EF4-FFF2-40B4-BE49-F238E27FC236}">
              <a16:creationId xmlns:a16="http://schemas.microsoft.com/office/drawing/2014/main" id="{9305A2E9-6CB1-F65E-9D8F-24B190E1A8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114299</xdr:colOff>
      <xdr:row>18</xdr:row>
      <xdr:rowOff>84772</xdr:rowOff>
    </xdr:from>
    <xdr:to>
      <xdr:col>23</xdr:col>
      <xdr:colOff>285749</xdr:colOff>
      <xdr:row>35</xdr:row>
      <xdr:rowOff>142875</xdr:rowOff>
    </xdr:to>
    <xdr:graphicFrame macro="">
      <xdr:nvGraphicFramePr>
        <xdr:cNvPr id="5" name="Grafiek 4">
          <a:extLst>
            <a:ext uri="{FF2B5EF4-FFF2-40B4-BE49-F238E27FC236}">
              <a16:creationId xmlns:a16="http://schemas.microsoft.com/office/drawing/2014/main" id="{A2B79E81-4BEE-1329-6F69-0F24B347DF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B4F80-BC87-4167-A2AF-1D947E641CB5}">
  <sheetPr>
    <pageSetUpPr fitToPage="1"/>
  </sheetPr>
  <dimension ref="A1:S73"/>
  <sheetViews>
    <sheetView tabSelected="1" workbookViewId="0">
      <pane ySplit="2" topLeftCell="A3" activePane="bottomLeft" state="frozen"/>
      <selection pane="bottomLeft" activeCell="M17" sqref="M17"/>
    </sheetView>
  </sheetViews>
  <sheetFormatPr defaultRowHeight="15" x14ac:dyDescent="0.25"/>
  <cols>
    <col min="1" max="1" width="10.42578125" bestFit="1" customWidth="1"/>
    <col min="2" max="2" width="8.85546875" bestFit="1" customWidth="1"/>
    <col min="3" max="3" width="10.42578125" bestFit="1" customWidth="1"/>
    <col min="4" max="4" width="12.42578125" bestFit="1" customWidth="1"/>
    <col min="5" max="6" width="12" bestFit="1" customWidth="1"/>
    <col min="7" max="7" width="15.28515625" customWidth="1"/>
    <col min="8" max="8" width="10.42578125" bestFit="1" customWidth="1"/>
    <col min="9" max="9" width="15.42578125" bestFit="1" customWidth="1"/>
    <col min="10" max="10" width="15.42578125" hidden="1" customWidth="1"/>
    <col min="11" max="11" width="18.85546875" bestFit="1" customWidth="1"/>
    <col min="12" max="12" width="13.7109375" customWidth="1"/>
    <col min="16" max="16" width="14.5703125" customWidth="1"/>
  </cols>
  <sheetData>
    <row r="1" spans="1:19" s="9" customFormat="1" x14ac:dyDescent="0.25">
      <c r="A1" s="8"/>
      <c r="B1" s="8"/>
      <c r="C1" s="8"/>
      <c r="D1" s="8" t="s">
        <v>16</v>
      </c>
      <c r="E1" s="8" t="s">
        <v>9</v>
      </c>
      <c r="F1" s="8" t="s">
        <v>1</v>
      </c>
      <c r="G1" s="8" t="s">
        <v>22</v>
      </c>
      <c r="H1" s="8" t="s">
        <v>3</v>
      </c>
      <c r="I1" s="8" t="s">
        <v>12</v>
      </c>
      <c r="J1" s="8" t="s">
        <v>15</v>
      </c>
      <c r="K1" s="8" t="s">
        <v>8</v>
      </c>
      <c r="L1" s="8" t="s">
        <v>2</v>
      </c>
    </row>
    <row r="2" spans="1:19" s="9" customFormat="1" x14ac:dyDescent="0.25">
      <c r="A2" s="8" t="s">
        <v>5</v>
      </c>
      <c r="B2" s="8" t="s">
        <v>4</v>
      </c>
      <c r="C2" s="8" t="s">
        <v>0</v>
      </c>
      <c r="D2" s="8" t="s">
        <v>17</v>
      </c>
      <c r="E2" s="8" t="s">
        <v>13</v>
      </c>
      <c r="F2" s="8" t="s">
        <v>10</v>
      </c>
      <c r="G2" s="8" t="s">
        <v>23</v>
      </c>
      <c r="H2" s="8" t="s">
        <v>11</v>
      </c>
      <c r="I2" s="8" t="s">
        <v>11</v>
      </c>
      <c r="J2" s="8" t="s">
        <v>14</v>
      </c>
      <c r="K2" s="8" t="s">
        <v>21</v>
      </c>
      <c r="L2" s="8" t="s">
        <v>19</v>
      </c>
    </row>
    <row r="3" spans="1:19" x14ac:dyDescent="0.25">
      <c r="A3" s="1">
        <v>43857</v>
      </c>
      <c r="B3" s="2">
        <v>134.6</v>
      </c>
      <c r="C3" s="2">
        <v>100</v>
      </c>
      <c r="D3" s="2"/>
      <c r="E3" s="7">
        <f>C3/B3</f>
        <v>0.74294205052005946</v>
      </c>
      <c r="F3" s="7">
        <f>E3</f>
        <v>0.74294205052005946</v>
      </c>
      <c r="G3" s="3">
        <f>C3</f>
        <v>100</v>
      </c>
      <c r="H3" s="3">
        <f>(F3*B3)</f>
        <v>100</v>
      </c>
      <c r="I3" s="5">
        <f>H3-G3</f>
        <v>0</v>
      </c>
      <c r="J3" s="5"/>
      <c r="K3" s="5">
        <f>J3</f>
        <v>0</v>
      </c>
      <c r="L3" s="3">
        <f>I3-K3</f>
        <v>0</v>
      </c>
      <c r="S3" s="4"/>
    </row>
    <row r="4" spans="1:19" x14ac:dyDescent="0.25">
      <c r="A4" s="1">
        <v>43888</v>
      </c>
      <c r="B4" s="2">
        <v>128.22999999999999</v>
      </c>
      <c r="C4" s="2">
        <v>100</v>
      </c>
      <c r="D4" s="2"/>
      <c r="E4" s="7">
        <f>C4/B4</f>
        <v>0.77984870935038608</v>
      </c>
      <c r="F4" s="7">
        <f>F3+E4</f>
        <v>1.5227907598704455</v>
      </c>
      <c r="G4" s="3">
        <f>G3+C4</f>
        <v>200</v>
      </c>
      <c r="H4" s="3">
        <f t="shared" ref="H4:H15" si="0">F4*B4</f>
        <v>195.26745913818721</v>
      </c>
      <c r="I4" s="5">
        <f>H4-G4</f>
        <v>-4.7325408618127938</v>
      </c>
      <c r="J4" s="3">
        <f>(H4*0.3%)/12</f>
        <v>4.8816864784546804E-2</v>
      </c>
      <c r="K4" s="3">
        <f>K3+J4</f>
        <v>4.8816864784546804E-2</v>
      </c>
      <c r="L4" s="3">
        <f t="shared" ref="L4:L67" si="1">I4-K4</f>
        <v>-4.7813577265973404</v>
      </c>
      <c r="S4" s="4"/>
    </row>
    <row r="5" spans="1:19" x14ac:dyDescent="0.25">
      <c r="A5" s="1">
        <v>43917</v>
      </c>
      <c r="B5" s="2">
        <v>102.45</v>
      </c>
      <c r="C5" s="2">
        <v>100</v>
      </c>
      <c r="D5" s="2"/>
      <c r="E5" s="7">
        <f>C5/B5</f>
        <v>0.9760858955588092</v>
      </c>
      <c r="F5" s="7">
        <f t="shared" ref="F5:F16" si="2">F4+E5</f>
        <v>2.498876655429255</v>
      </c>
      <c r="G5" s="3">
        <f t="shared" ref="G5:G16" si="3">G4+C5</f>
        <v>300</v>
      </c>
      <c r="H5" s="3">
        <f t="shared" si="0"/>
        <v>256.0099133487272</v>
      </c>
      <c r="I5" s="5">
        <f>H5-G5</f>
        <v>-43.990086651272804</v>
      </c>
      <c r="J5" s="3">
        <f t="shared" ref="J5:J67" si="4">(H5*0.3%)/12</f>
        <v>6.4002478337181798E-2</v>
      </c>
      <c r="K5" s="3">
        <f t="shared" ref="K5:K67" si="5">K4+J5</f>
        <v>0.1128193431217286</v>
      </c>
      <c r="L5" s="3">
        <f t="shared" si="1"/>
        <v>-44.102905994394533</v>
      </c>
      <c r="S5" s="4"/>
    </row>
    <row r="6" spans="1:19" x14ac:dyDescent="0.25">
      <c r="A6" s="1">
        <v>43948</v>
      </c>
      <c r="B6" s="2">
        <v>108.59</v>
      </c>
      <c r="C6" s="2">
        <v>100</v>
      </c>
      <c r="D6" s="2"/>
      <c r="E6" s="7">
        <f>C6/B6</f>
        <v>0.92089511004696567</v>
      </c>
      <c r="F6" s="7">
        <f t="shared" si="2"/>
        <v>3.4197717654762205</v>
      </c>
      <c r="G6" s="3">
        <f t="shared" si="3"/>
        <v>400</v>
      </c>
      <c r="H6" s="3">
        <f t="shared" si="0"/>
        <v>371.35301601306281</v>
      </c>
      <c r="I6" s="5">
        <f>H6-G6</f>
        <v>-28.646983986937187</v>
      </c>
      <c r="J6" s="3">
        <f t="shared" si="4"/>
        <v>9.2838254003265716E-2</v>
      </c>
      <c r="K6" s="3">
        <f t="shared" si="5"/>
        <v>0.20565759712499432</v>
      </c>
      <c r="L6" s="3">
        <f t="shared" si="1"/>
        <v>-28.85264158406218</v>
      </c>
      <c r="S6" s="4"/>
    </row>
    <row r="7" spans="1:19" x14ac:dyDescent="0.25">
      <c r="A7" s="1">
        <v>43957</v>
      </c>
      <c r="B7" s="2">
        <v>110.23</v>
      </c>
      <c r="C7" s="2"/>
      <c r="D7" s="2">
        <f>F6*2.85</f>
        <v>9.7463495316072279</v>
      </c>
      <c r="E7" s="7">
        <f>D7/B7</f>
        <v>8.8418302926673575E-2</v>
      </c>
      <c r="F7" s="7">
        <f t="shared" si="2"/>
        <v>3.5081900684028939</v>
      </c>
      <c r="G7" s="3">
        <f t="shared" si="3"/>
        <v>400</v>
      </c>
      <c r="H7" s="3">
        <f t="shared" si="0"/>
        <v>386.70779124005099</v>
      </c>
      <c r="I7" s="5">
        <f>H7-G6</f>
        <v>-13.292208759949006</v>
      </c>
      <c r="J7" s="3"/>
      <c r="K7" s="3">
        <f t="shared" si="5"/>
        <v>0.20565759712499432</v>
      </c>
      <c r="L7" s="3">
        <f t="shared" si="1"/>
        <v>-13.497866357073999</v>
      </c>
      <c r="S7" s="4"/>
    </row>
    <row r="8" spans="1:19" x14ac:dyDescent="0.25">
      <c r="A8" s="1">
        <v>43978</v>
      </c>
      <c r="B8" s="2">
        <v>111.45</v>
      </c>
      <c r="C8" s="2">
        <v>100</v>
      </c>
      <c r="D8" s="2"/>
      <c r="E8" s="7">
        <f t="shared" ref="E8:E19" si="6">C8/B8</f>
        <v>0.89726334679228348</v>
      </c>
      <c r="F8" s="7">
        <f>F7+E8</f>
        <v>4.4054534151951774</v>
      </c>
      <c r="G8" s="3">
        <f>G6+C8</f>
        <v>500</v>
      </c>
      <c r="H8" s="3">
        <f t="shared" si="0"/>
        <v>490.98778312350254</v>
      </c>
      <c r="I8" s="5">
        <f t="shared" ref="I8:I19" si="7">H8-G8</f>
        <v>-9.0122168764974617</v>
      </c>
      <c r="J8" s="3">
        <f t="shared" si="4"/>
        <v>0.12274694578087564</v>
      </c>
      <c r="K8" s="3">
        <f t="shared" si="5"/>
        <v>0.32840454290586996</v>
      </c>
      <c r="L8" s="3">
        <f t="shared" si="1"/>
        <v>-9.3406214194033321</v>
      </c>
      <c r="S8" s="4"/>
    </row>
    <row r="9" spans="1:19" x14ac:dyDescent="0.25">
      <c r="A9" s="1">
        <v>44011</v>
      </c>
      <c r="B9" s="2">
        <v>113.15</v>
      </c>
      <c r="C9" s="2">
        <v>100</v>
      </c>
      <c r="D9" s="2"/>
      <c r="E9" s="7">
        <f t="shared" si="6"/>
        <v>0.88378258948298716</v>
      </c>
      <c r="F9" s="7">
        <f>F8+E9</f>
        <v>5.2892360046781643</v>
      </c>
      <c r="G9" s="3">
        <f t="shared" si="3"/>
        <v>600</v>
      </c>
      <c r="H9" s="3">
        <f t="shared" si="0"/>
        <v>598.47705392933437</v>
      </c>
      <c r="I9" s="5">
        <f t="shared" si="7"/>
        <v>-1.5229460706656255</v>
      </c>
      <c r="J9" s="3">
        <f t="shared" si="4"/>
        <v>0.14961926348233359</v>
      </c>
      <c r="K9" s="3">
        <f t="shared" si="5"/>
        <v>0.47802380638820352</v>
      </c>
      <c r="L9" s="3">
        <f t="shared" si="1"/>
        <v>-2.0009698770538291</v>
      </c>
      <c r="S9" s="4"/>
    </row>
    <row r="10" spans="1:19" x14ac:dyDescent="0.25">
      <c r="A10" s="1">
        <v>44039</v>
      </c>
      <c r="B10" s="2">
        <v>117.25</v>
      </c>
      <c r="C10" s="2">
        <v>100</v>
      </c>
      <c r="D10" s="2"/>
      <c r="E10" s="7">
        <f t="shared" si="6"/>
        <v>0.85287846481876328</v>
      </c>
      <c r="F10" s="7">
        <f t="shared" si="2"/>
        <v>6.1421144694969279</v>
      </c>
      <c r="G10" s="3">
        <f t="shared" si="3"/>
        <v>700</v>
      </c>
      <c r="H10" s="3">
        <f t="shared" si="0"/>
        <v>720.16292154851476</v>
      </c>
      <c r="I10" s="5">
        <f t="shared" si="7"/>
        <v>20.16292154851476</v>
      </c>
      <c r="J10" s="3">
        <f t="shared" si="4"/>
        <v>0.18004073038712867</v>
      </c>
      <c r="K10" s="3">
        <f t="shared" si="5"/>
        <v>0.65806453677533217</v>
      </c>
      <c r="L10" s="3">
        <f t="shared" si="1"/>
        <v>19.504857011739428</v>
      </c>
      <c r="S10" s="4"/>
    </row>
    <row r="11" spans="1:19" x14ac:dyDescent="0.25">
      <c r="A11" s="1">
        <v>44070</v>
      </c>
      <c r="B11" s="2">
        <v>121.88</v>
      </c>
      <c r="C11" s="2">
        <v>100</v>
      </c>
      <c r="D11" s="2"/>
      <c r="E11" s="7">
        <f t="shared" si="6"/>
        <v>0.82047915982934039</v>
      </c>
      <c r="F11" s="7">
        <f t="shared" si="2"/>
        <v>6.9625936293262685</v>
      </c>
      <c r="G11" s="3">
        <f t="shared" si="3"/>
        <v>800</v>
      </c>
      <c r="H11" s="3">
        <f t="shared" si="0"/>
        <v>848.60091154228553</v>
      </c>
      <c r="I11" s="5">
        <f t="shared" si="7"/>
        <v>48.60091154228553</v>
      </c>
      <c r="J11" s="3">
        <f t="shared" si="4"/>
        <v>0.21215022788557139</v>
      </c>
      <c r="K11" s="3">
        <f t="shared" si="5"/>
        <v>0.87021476466090353</v>
      </c>
      <c r="L11" s="3">
        <f t="shared" si="1"/>
        <v>47.73069677762463</v>
      </c>
      <c r="S11" s="4"/>
    </row>
    <row r="12" spans="1:19" x14ac:dyDescent="0.25">
      <c r="A12" s="1">
        <v>44102</v>
      </c>
      <c r="B12" s="2">
        <v>118.62</v>
      </c>
      <c r="C12" s="2">
        <v>100</v>
      </c>
      <c r="D12" s="2"/>
      <c r="E12" s="7">
        <f t="shared" si="6"/>
        <v>0.84302815714044843</v>
      </c>
      <c r="F12" s="7">
        <f t="shared" si="2"/>
        <v>7.805621786466717</v>
      </c>
      <c r="G12" s="3">
        <f t="shared" si="3"/>
        <v>900</v>
      </c>
      <c r="H12" s="3">
        <f t="shared" si="0"/>
        <v>925.90285631068195</v>
      </c>
      <c r="I12" s="5">
        <f t="shared" si="7"/>
        <v>25.902856310681955</v>
      </c>
      <c r="J12" s="3">
        <f t="shared" si="4"/>
        <v>0.23147571407767051</v>
      </c>
      <c r="K12" s="3">
        <f t="shared" si="5"/>
        <v>1.101690478738574</v>
      </c>
      <c r="L12" s="3">
        <f t="shared" si="1"/>
        <v>24.801165831943379</v>
      </c>
      <c r="S12" s="4"/>
    </row>
    <row r="13" spans="1:19" x14ac:dyDescent="0.25">
      <c r="A13" s="1">
        <v>44131</v>
      </c>
      <c r="B13" s="2">
        <v>122.94</v>
      </c>
      <c r="C13" s="2">
        <v>100</v>
      </c>
      <c r="D13" s="2"/>
      <c r="E13" s="7">
        <f t="shared" si="6"/>
        <v>0.8134049129656743</v>
      </c>
      <c r="F13" s="7">
        <f t="shared" si="2"/>
        <v>8.619026699432391</v>
      </c>
      <c r="G13" s="3">
        <f t="shared" si="3"/>
        <v>1000</v>
      </c>
      <c r="H13" s="3">
        <f t="shared" si="0"/>
        <v>1059.6231424282182</v>
      </c>
      <c r="I13" s="5">
        <f t="shared" si="7"/>
        <v>59.623142428218216</v>
      </c>
      <c r="J13" s="3">
        <f t="shared" si="4"/>
        <v>0.26490578560705458</v>
      </c>
      <c r="K13" s="3">
        <f t="shared" si="5"/>
        <v>1.3665962643456284</v>
      </c>
      <c r="L13" s="3">
        <f t="shared" si="1"/>
        <v>58.256546163872585</v>
      </c>
      <c r="S13" s="4"/>
    </row>
    <row r="14" spans="1:19" x14ac:dyDescent="0.25">
      <c r="A14" s="1">
        <v>44162</v>
      </c>
      <c r="B14" s="2">
        <v>133.19</v>
      </c>
      <c r="C14" s="2">
        <v>100</v>
      </c>
      <c r="D14" s="2"/>
      <c r="E14" s="7">
        <f t="shared" si="6"/>
        <v>0.75080711765147534</v>
      </c>
      <c r="F14" s="7">
        <f t="shared" si="2"/>
        <v>9.3698338170838671</v>
      </c>
      <c r="G14" s="3">
        <f t="shared" si="3"/>
        <v>1100</v>
      </c>
      <c r="H14" s="3">
        <f t="shared" si="0"/>
        <v>1247.9681660974002</v>
      </c>
      <c r="I14" s="5">
        <f t="shared" si="7"/>
        <v>147.96816609740017</v>
      </c>
      <c r="J14" s="3">
        <f t="shared" si="4"/>
        <v>0.31199204152435006</v>
      </c>
      <c r="K14" s="3">
        <f t="shared" si="5"/>
        <v>1.6785883058699784</v>
      </c>
      <c r="L14" s="3">
        <f t="shared" si="1"/>
        <v>146.28957779153021</v>
      </c>
      <c r="S14" s="4"/>
    </row>
    <row r="15" spans="1:19" x14ac:dyDescent="0.25">
      <c r="A15" s="1">
        <v>44193</v>
      </c>
      <c r="B15" s="2">
        <v>139.97</v>
      </c>
      <c r="C15" s="2">
        <v>100</v>
      </c>
      <c r="D15" s="2"/>
      <c r="E15" s="7">
        <f t="shared" si="6"/>
        <v>0.71443880831606776</v>
      </c>
      <c r="F15" s="7">
        <f t="shared" si="2"/>
        <v>10.084272625399935</v>
      </c>
      <c r="G15" s="3">
        <f t="shared" si="3"/>
        <v>1200</v>
      </c>
      <c r="H15" s="3">
        <f t="shared" si="0"/>
        <v>1411.4956393772288</v>
      </c>
      <c r="I15" s="5">
        <f t="shared" si="7"/>
        <v>211.49563937722883</v>
      </c>
      <c r="J15" s="3">
        <f t="shared" si="4"/>
        <v>0.35287390984430722</v>
      </c>
      <c r="K15" s="3">
        <f t="shared" si="5"/>
        <v>2.0314622157142859</v>
      </c>
      <c r="L15" s="3">
        <f t="shared" si="1"/>
        <v>209.46417716151453</v>
      </c>
      <c r="S15" s="4"/>
    </row>
    <row r="16" spans="1:19" x14ac:dyDescent="0.25">
      <c r="A16" s="1">
        <v>44223</v>
      </c>
      <c r="B16" s="2">
        <v>143.30000000000001</v>
      </c>
      <c r="C16" s="2">
        <v>100</v>
      </c>
      <c r="D16" s="2"/>
      <c r="E16" s="7">
        <f t="shared" si="6"/>
        <v>0.69783670621074667</v>
      </c>
      <c r="F16" s="7">
        <f t="shared" si="2"/>
        <v>10.782109331610682</v>
      </c>
      <c r="G16" s="3">
        <f t="shared" si="3"/>
        <v>1300</v>
      </c>
      <c r="H16" s="3">
        <f>(F16*B16)</f>
        <v>1545.0762672198109</v>
      </c>
      <c r="I16" s="5">
        <f t="shared" si="7"/>
        <v>245.07626721981092</v>
      </c>
      <c r="J16" s="3">
        <f t="shared" si="4"/>
        <v>0.38626906680495271</v>
      </c>
      <c r="K16" s="3">
        <f t="shared" si="5"/>
        <v>2.4177312825192385</v>
      </c>
      <c r="L16" s="3">
        <f t="shared" si="1"/>
        <v>242.65853593729167</v>
      </c>
    </row>
    <row r="17" spans="1:17" x14ac:dyDescent="0.25">
      <c r="A17" s="1">
        <v>44253</v>
      </c>
      <c r="B17" s="2">
        <v>145.05000000000001</v>
      </c>
      <c r="C17" s="2">
        <v>100</v>
      </c>
      <c r="D17" s="2"/>
      <c r="E17" s="7">
        <f t="shared" si="6"/>
        <v>0.6894174422612892</v>
      </c>
      <c r="F17" s="7">
        <f>F16+E17</f>
        <v>11.471526773871972</v>
      </c>
      <c r="G17" s="3">
        <f t="shared" ref="G17:G29" si="8">G16+C17</f>
        <v>1400</v>
      </c>
      <c r="H17" s="3">
        <f t="shared" ref="H17:H48" si="9">F17*B17</f>
        <v>1663.9449585501297</v>
      </c>
      <c r="I17" s="5">
        <f t="shared" si="7"/>
        <v>263.94495855012974</v>
      </c>
      <c r="J17" s="3">
        <f t="shared" si="4"/>
        <v>0.41598623963753245</v>
      </c>
      <c r="K17" s="3">
        <f t="shared" si="5"/>
        <v>2.8337175221567712</v>
      </c>
      <c r="L17" s="3">
        <f t="shared" si="1"/>
        <v>261.11124102797299</v>
      </c>
    </row>
    <row r="18" spans="1:17" x14ac:dyDescent="0.25">
      <c r="A18" s="1">
        <v>44284</v>
      </c>
      <c r="B18" s="2">
        <v>149.13999999999999</v>
      </c>
      <c r="C18" s="2">
        <v>100</v>
      </c>
      <c r="D18" s="2"/>
      <c r="E18" s="7">
        <f t="shared" si="6"/>
        <v>0.67051092932814815</v>
      </c>
      <c r="F18" s="7">
        <f t="shared" ref="F18:F41" si="10">F17+E18</f>
        <v>12.142037703200121</v>
      </c>
      <c r="G18" s="3">
        <f t="shared" si="8"/>
        <v>1500</v>
      </c>
      <c r="H18" s="3">
        <f t="shared" si="9"/>
        <v>1810.8635030552657</v>
      </c>
      <c r="I18" s="5">
        <f t="shared" si="7"/>
        <v>310.86350305526571</v>
      </c>
      <c r="J18" s="3">
        <f t="shared" si="4"/>
        <v>0.45271587576381639</v>
      </c>
      <c r="K18" s="3">
        <f t="shared" si="5"/>
        <v>3.2864333979205878</v>
      </c>
      <c r="L18" s="3">
        <f t="shared" si="1"/>
        <v>307.57706965734513</v>
      </c>
    </row>
    <row r="19" spans="1:17" x14ac:dyDescent="0.25">
      <c r="A19" s="1">
        <v>44313</v>
      </c>
      <c r="B19" s="2">
        <v>154.66999999999999</v>
      </c>
      <c r="C19" s="2">
        <v>100</v>
      </c>
      <c r="D19" s="2"/>
      <c r="E19" s="7">
        <f t="shared" si="6"/>
        <v>0.64653779013383339</v>
      </c>
      <c r="F19" s="7">
        <f t="shared" si="10"/>
        <v>12.788575493333955</v>
      </c>
      <c r="G19" s="3">
        <f t="shared" si="8"/>
        <v>1600</v>
      </c>
      <c r="H19" s="3">
        <f t="shared" si="9"/>
        <v>1978.0089715539627</v>
      </c>
      <c r="I19" s="5">
        <f t="shared" si="7"/>
        <v>378.00897155396274</v>
      </c>
      <c r="J19" s="3">
        <f t="shared" si="4"/>
        <v>0.49450224288849071</v>
      </c>
      <c r="K19" s="3">
        <f t="shared" si="5"/>
        <v>3.7809356408090786</v>
      </c>
      <c r="L19" s="3">
        <f t="shared" si="1"/>
        <v>374.22803591315363</v>
      </c>
    </row>
    <row r="20" spans="1:17" x14ac:dyDescent="0.25">
      <c r="A20" s="1">
        <v>44326</v>
      </c>
      <c r="B20" s="2">
        <v>149.84</v>
      </c>
      <c r="C20" s="2"/>
      <c r="D20" s="2">
        <f>F19*1.8</f>
        <v>23.019435888001119</v>
      </c>
      <c r="E20" s="7">
        <f>D20/B20</f>
        <v>0.15362677447945222</v>
      </c>
      <c r="F20" s="7">
        <f t="shared" si="10"/>
        <v>12.942202267813407</v>
      </c>
      <c r="G20" s="3">
        <f t="shared" si="8"/>
        <v>1600</v>
      </c>
      <c r="H20" s="3">
        <f t="shared" si="9"/>
        <v>1939.2595878091608</v>
      </c>
      <c r="I20" s="5">
        <f>H20-G19</f>
        <v>339.25958780916085</v>
      </c>
      <c r="J20" s="3"/>
      <c r="K20" s="3">
        <f t="shared" si="5"/>
        <v>3.7809356408090786</v>
      </c>
      <c r="L20" s="3">
        <f t="shared" si="1"/>
        <v>335.47865216835174</v>
      </c>
    </row>
    <row r="21" spans="1:17" x14ac:dyDescent="0.25">
      <c r="A21" s="1">
        <v>44343</v>
      </c>
      <c r="B21" s="2">
        <v>149.38999999999999</v>
      </c>
      <c r="C21" s="2">
        <v>100</v>
      </c>
      <c r="D21" s="2"/>
      <c r="E21" s="7">
        <f t="shared" ref="E21:E32" si="11">C21/B21</f>
        <v>0.66938884798179266</v>
      </c>
      <c r="F21" s="7">
        <f>F20+E21</f>
        <v>13.6115911157952</v>
      </c>
      <c r="G21" s="3">
        <f>G19+C21</f>
        <v>1700</v>
      </c>
      <c r="H21" s="3">
        <f t="shared" si="9"/>
        <v>2033.4355967886447</v>
      </c>
      <c r="I21" s="5">
        <f t="shared" ref="I21:I32" si="12">H21-G21</f>
        <v>333.43559678864472</v>
      </c>
      <c r="J21" s="3">
        <f t="shared" si="4"/>
        <v>0.50835889919716115</v>
      </c>
      <c r="K21" s="3">
        <f t="shared" si="5"/>
        <v>4.2892945400062397</v>
      </c>
      <c r="L21" s="3">
        <f t="shared" si="1"/>
        <v>329.14630224863845</v>
      </c>
    </row>
    <row r="22" spans="1:17" x14ac:dyDescent="0.25">
      <c r="A22" s="1">
        <v>44375</v>
      </c>
      <c r="B22" s="2">
        <v>155.06</v>
      </c>
      <c r="C22" s="2">
        <v>100</v>
      </c>
      <c r="D22" s="2"/>
      <c r="E22" s="7">
        <f t="shared" si="11"/>
        <v>0.64491164710434667</v>
      </c>
      <c r="F22" s="7">
        <f>F21+E22</f>
        <v>14.256502762899547</v>
      </c>
      <c r="G22" s="3">
        <f t="shared" si="8"/>
        <v>1800</v>
      </c>
      <c r="H22" s="3">
        <f t="shared" si="9"/>
        <v>2210.613318415204</v>
      </c>
      <c r="I22" s="5">
        <f t="shared" si="12"/>
        <v>410.61331841520405</v>
      </c>
      <c r="J22" s="3">
        <f t="shared" si="4"/>
        <v>0.55265332960380109</v>
      </c>
      <c r="K22" s="3">
        <f t="shared" si="5"/>
        <v>4.8419478696100411</v>
      </c>
      <c r="L22" s="3">
        <f t="shared" si="1"/>
        <v>405.77137054559398</v>
      </c>
    </row>
    <row r="23" spans="1:17" x14ac:dyDescent="0.25">
      <c r="A23" s="1">
        <v>44404</v>
      </c>
      <c r="B23" s="2">
        <v>156.07</v>
      </c>
      <c r="C23" s="2">
        <v>100</v>
      </c>
      <c r="D23" s="2"/>
      <c r="E23" s="7">
        <f t="shared" si="11"/>
        <v>0.64073813032613569</v>
      </c>
      <c r="F23" s="7">
        <f t="shared" si="10"/>
        <v>14.897240893225684</v>
      </c>
      <c r="G23" s="3">
        <f t="shared" si="8"/>
        <v>1900</v>
      </c>
      <c r="H23" s="3">
        <f t="shared" si="9"/>
        <v>2325.0123862057321</v>
      </c>
      <c r="I23" s="5">
        <f t="shared" si="12"/>
        <v>425.01238620573213</v>
      </c>
      <c r="J23" s="3">
        <f t="shared" si="4"/>
        <v>0.58125309655143298</v>
      </c>
      <c r="K23" s="3">
        <f t="shared" si="5"/>
        <v>5.423200966161474</v>
      </c>
      <c r="L23" s="3">
        <f t="shared" si="1"/>
        <v>419.58918523957067</v>
      </c>
    </row>
    <row r="24" spans="1:17" x14ac:dyDescent="0.25">
      <c r="A24" s="1">
        <v>44435</v>
      </c>
      <c r="B24" s="2">
        <v>158.84</v>
      </c>
      <c r="C24" s="2">
        <v>100</v>
      </c>
      <c r="D24" s="2"/>
      <c r="E24" s="7">
        <f t="shared" si="11"/>
        <v>0.62956434147569884</v>
      </c>
      <c r="F24" s="7">
        <f t="shared" si="10"/>
        <v>15.526805234701383</v>
      </c>
      <c r="G24" s="3">
        <f t="shared" si="8"/>
        <v>2000</v>
      </c>
      <c r="H24" s="3">
        <f t="shared" si="9"/>
        <v>2466.2777434799677</v>
      </c>
      <c r="I24" s="5">
        <f t="shared" si="12"/>
        <v>466.27774347996774</v>
      </c>
      <c r="J24" s="3">
        <f t="shared" si="4"/>
        <v>0.61656943586999191</v>
      </c>
      <c r="K24" s="3">
        <f t="shared" si="5"/>
        <v>6.0397704020314658</v>
      </c>
      <c r="L24" s="3">
        <f t="shared" si="1"/>
        <v>460.23797307793626</v>
      </c>
    </row>
    <row r="25" spans="1:17" x14ac:dyDescent="0.25">
      <c r="A25" s="1">
        <v>44466</v>
      </c>
      <c r="B25" s="2">
        <v>159.84</v>
      </c>
      <c r="C25" s="2">
        <v>100</v>
      </c>
      <c r="D25" s="2"/>
      <c r="E25" s="7">
        <f t="shared" si="11"/>
        <v>0.62562562562562563</v>
      </c>
      <c r="F25" s="7">
        <f t="shared" si="10"/>
        <v>16.152430860327009</v>
      </c>
      <c r="G25" s="3">
        <f t="shared" si="8"/>
        <v>2100</v>
      </c>
      <c r="H25" s="3">
        <f t="shared" si="9"/>
        <v>2581.8045487146692</v>
      </c>
      <c r="I25" s="5">
        <f t="shared" si="12"/>
        <v>481.80454871466918</v>
      </c>
      <c r="J25" s="3">
        <f t="shared" si="4"/>
        <v>0.64545113717866731</v>
      </c>
      <c r="K25" s="3">
        <f t="shared" si="5"/>
        <v>6.6852215392101328</v>
      </c>
      <c r="L25" s="3">
        <f t="shared" si="1"/>
        <v>475.11932717545903</v>
      </c>
    </row>
    <row r="26" spans="1:17" x14ac:dyDescent="0.25">
      <c r="A26" s="1">
        <v>44496</v>
      </c>
      <c r="B26" s="2">
        <v>159.91999999999999</v>
      </c>
      <c r="C26" s="2">
        <v>100</v>
      </c>
      <c r="D26" s="2"/>
      <c r="E26" s="7">
        <f t="shared" si="11"/>
        <v>0.62531265632816413</v>
      </c>
      <c r="F26" s="7">
        <f t="shared" si="10"/>
        <v>16.777743516655171</v>
      </c>
      <c r="G26" s="3">
        <f t="shared" si="8"/>
        <v>2200</v>
      </c>
      <c r="H26" s="3">
        <f t="shared" si="9"/>
        <v>2683.0967431834947</v>
      </c>
      <c r="I26" s="5">
        <f t="shared" si="12"/>
        <v>483.09674318349471</v>
      </c>
      <c r="J26" s="3">
        <f t="shared" si="4"/>
        <v>0.67077418579587367</v>
      </c>
      <c r="K26" s="3">
        <f t="shared" si="5"/>
        <v>7.3559957250060064</v>
      </c>
      <c r="L26" s="3">
        <f t="shared" si="1"/>
        <v>475.74074745848873</v>
      </c>
    </row>
    <row r="27" spans="1:17" x14ac:dyDescent="0.25">
      <c r="A27" s="1">
        <v>44529</v>
      </c>
      <c r="B27" s="2">
        <v>158.96</v>
      </c>
      <c r="C27" s="2">
        <v>100</v>
      </c>
      <c r="D27" s="2"/>
      <c r="E27" s="7">
        <f t="shared" si="11"/>
        <v>0.62908907901358824</v>
      </c>
      <c r="F27" s="7">
        <f t="shared" si="10"/>
        <v>17.40683259566876</v>
      </c>
      <c r="G27" s="3">
        <f t="shared" si="8"/>
        <v>2300</v>
      </c>
      <c r="H27" s="3">
        <f t="shared" si="9"/>
        <v>2766.9901094075062</v>
      </c>
      <c r="I27" s="5">
        <f t="shared" si="12"/>
        <v>466.99010940750622</v>
      </c>
      <c r="J27" s="3">
        <f t="shared" si="4"/>
        <v>0.69174752735187661</v>
      </c>
      <c r="K27" s="3">
        <f t="shared" si="5"/>
        <v>8.0477432523578827</v>
      </c>
      <c r="L27" s="3">
        <f t="shared" si="1"/>
        <v>458.94236615514836</v>
      </c>
    </row>
    <row r="28" spans="1:17" x14ac:dyDescent="0.25">
      <c r="A28" s="1">
        <v>44557</v>
      </c>
      <c r="B28" s="2">
        <v>164.69</v>
      </c>
      <c r="C28" s="2">
        <v>100</v>
      </c>
      <c r="D28" s="2"/>
      <c r="E28" s="7">
        <f t="shared" si="11"/>
        <v>0.60720140870726824</v>
      </c>
      <c r="F28" s="7">
        <f t="shared" si="10"/>
        <v>18.014034004376029</v>
      </c>
      <c r="G28" s="3">
        <f t="shared" si="8"/>
        <v>2400</v>
      </c>
      <c r="H28" s="3">
        <f t="shared" si="9"/>
        <v>2966.731260180688</v>
      </c>
      <c r="I28" s="5">
        <f t="shared" si="12"/>
        <v>566.73126018068797</v>
      </c>
      <c r="J28" s="3">
        <f t="shared" si="4"/>
        <v>0.74168281504517208</v>
      </c>
      <c r="K28" s="3">
        <f t="shared" si="5"/>
        <v>8.7894260674030544</v>
      </c>
      <c r="L28" s="3">
        <f t="shared" si="1"/>
        <v>557.94183411328493</v>
      </c>
    </row>
    <row r="29" spans="1:17" x14ac:dyDescent="0.25">
      <c r="A29" s="1">
        <v>44588</v>
      </c>
      <c r="B29" s="2">
        <v>149.25</v>
      </c>
      <c r="C29" s="2">
        <v>100</v>
      </c>
      <c r="D29" s="2"/>
      <c r="E29" s="7">
        <f t="shared" si="11"/>
        <v>0.67001675041876052</v>
      </c>
      <c r="F29" s="7">
        <f t="shared" si="10"/>
        <v>18.684050754794789</v>
      </c>
      <c r="G29" s="3">
        <f t="shared" si="8"/>
        <v>2500</v>
      </c>
      <c r="H29" s="3">
        <f t="shared" si="9"/>
        <v>2788.5945751531222</v>
      </c>
      <c r="I29" s="5">
        <f t="shared" si="12"/>
        <v>288.59457515312215</v>
      </c>
      <c r="J29" s="3">
        <f t="shared" si="4"/>
        <v>0.69714864378828045</v>
      </c>
      <c r="K29" s="3">
        <f t="shared" si="5"/>
        <v>9.4865747111913343</v>
      </c>
      <c r="L29" s="3">
        <f t="shared" si="1"/>
        <v>279.10800044193081</v>
      </c>
    </row>
    <row r="30" spans="1:17" x14ac:dyDescent="0.25">
      <c r="A30" s="1">
        <v>44620</v>
      </c>
      <c r="B30" s="2">
        <v>147.71</v>
      </c>
      <c r="C30" s="2">
        <v>100</v>
      </c>
      <c r="D30" s="2"/>
      <c r="E30" s="7">
        <f t="shared" si="11"/>
        <v>0.67700223410737248</v>
      </c>
      <c r="F30" s="7">
        <f t="shared" si="10"/>
        <v>19.361052988902163</v>
      </c>
      <c r="G30" s="3">
        <f t="shared" ref="G30:G41" si="13">G29+C30</f>
        <v>2600</v>
      </c>
      <c r="H30" s="3">
        <f t="shared" si="9"/>
        <v>2859.8211369907385</v>
      </c>
      <c r="I30" s="5">
        <f t="shared" si="12"/>
        <v>259.82113699073852</v>
      </c>
      <c r="J30" s="3">
        <f t="shared" si="4"/>
        <v>0.71495528424768462</v>
      </c>
      <c r="K30" s="3">
        <f t="shared" si="5"/>
        <v>10.201529995439019</v>
      </c>
      <c r="L30" s="3">
        <f t="shared" si="1"/>
        <v>249.61960699529951</v>
      </c>
      <c r="P30" s="2"/>
      <c r="Q30" s="4"/>
    </row>
    <row r="31" spans="1:17" x14ac:dyDescent="0.25">
      <c r="A31" s="1">
        <v>44648</v>
      </c>
      <c r="B31" s="2">
        <v>149.71</v>
      </c>
      <c r="C31" s="2">
        <v>100</v>
      </c>
      <c r="D31" s="2"/>
      <c r="E31" s="7">
        <f t="shared" si="11"/>
        <v>0.6679580522343197</v>
      </c>
      <c r="F31" s="7">
        <f t="shared" si="10"/>
        <v>20.029011041136481</v>
      </c>
      <c r="G31" s="3">
        <f t="shared" si="13"/>
        <v>2700</v>
      </c>
      <c r="H31" s="3">
        <f t="shared" si="9"/>
        <v>2998.5432429685429</v>
      </c>
      <c r="I31" s="5">
        <f t="shared" si="12"/>
        <v>298.54324296854293</v>
      </c>
      <c r="J31" s="3">
        <f t="shared" si="4"/>
        <v>0.7496358107421357</v>
      </c>
      <c r="K31" s="3">
        <f t="shared" si="5"/>
        <v>10.951165806181155</v>
      </c>
      <c r="L31" s="3">
        <f t="shared" si="1"/>
        <v>287.59207716236176</v>
      </c>
      <c r="P31" s="2"/>
      <c r="Q31" s="4"/>
    </row>
    <row r="32" spans="1:17" x14ac:dyDescent="0.25">
      <c r="A32" s="1">
        <v>44678</v>
      </c>
      <c r="B32" s="2">
        <v>145.76</v>
      </c>
      <c r="C32" s="2">
        <v>100</v>
      </c>
      <c r="D32" s="2"/>
      <c r="E32" s="7">
        <f t="shared" si="11"/>
        <v>0.68605927552140511</v>
      </c>
      <c r="F32" s="7">
        <f t="shared" si="10"/>
        <v>20.715070316657886</v>
      </c>
      <c r="G32" s="3">
        <f t="shared" si="13"/>
        <v>2800</v>
      </c>
      <c r="H32" s="3">
        <f t="shared" si="9"/>
        <v>3019.4286493560535</v>
      </c>
      <c r="I32" s="5">
        <f t="shared" si="12"/>
        <v>219.42864935605348</v>
      </c>
      <c r="J32" s="3">
        <f t="shared" si="4"/>
        <v>0.75485716233901334</v>
      </c>
      <c r="K32" s="3">
        <f t="shared" si="5"/>
        <v>11.706022968520168</v>
      </c>
      <c r="L32" s="3">
        <f t="shared" si="1"/>
        <v>207.72262638753332</v>
      </c>
      <c r="P32" s="2"/>
      <c r="Q32" s="4"/>
    </row>
    <row r="33" spans="1:17" x14ac:dyDescent="0.25">
      <c r="A33" s="1">
        <v>44690</v>
      </c>
      <c r="B33" s="2">
        <v>138.57</v>
      </c>
      <c r="C33" s="2"/>
      <c r="D33" s="2">
        <f>F32*2</f>
        <v>41.430140633315773</v>
      </c>
      <c r="E33" s="7">
        <f>D33/B33</f>
        <v>0.29898347862680069</v>
      </c>
      <c r="F33" s="7">
        <f t="shared" ref="F33" si="14">F32+E33</f>
        <v>21.014053795284688</v>
      </c>
      <c r="G33" s="3">
        <f t="shared" si="13"/>
        <v>2800</v>
      </c>
      <c r="H33" s="3">
        <f t="shared" si="9"/>
        <v>2911.9174344125991</v>
      </c>
      <c r="I33" s="5">
        <f>H33-G32</f>
        <v>111.91743441259905</v>
      </c>
      <c r="J33" s="3"/>
      <c r="K33" s="3">
        <f t="shared" si="5"/>
        <v>11.706022968520168</v>
      </c>
      <c r="L33" s="3">
        <f t="shared" si="1"/>
        <v>100.21141144407888</v>
      </c>
      <c r="P33" s="2"/>
      <c r="Q33" s="4"/>
    </row>
    <row r="34" spans="1:17" x14ac:dyDescent="0.25">
      <c r="A34" s="1">
        <v>44708</v>
      </c>
      <c r="B34" s="2">
        <v>138.47999999999999</v>
      </c>
      <c r="C34" s="2">
        <v>100</v>
      </c>
      <c r="D34" s="2"/>
      <c r="E34" s="7">
        <f t="shared" ref="E34:E45" si="15">C34/B34</f>
        <v>0.72212593876372044</v>
      </c>
      <c r="F34" s="7">
        <f>F33+E34</f>
        <v>21.73617973404841</v>
      </c>
      <c r="G34" s="3">
        <f>G32+C34</f>
        <v>2900</v>
      </c>
      <c r="H34" s="3">
        <f t="shared" si="9"/>
        <v>3010.0261695710237</v>
      </c>
      <c r="I34" s="5">
        <f t="shared" ref="I34:I45" si="16">H34-G34</f>
        <v>110.02616957102373</v>
      </c>
      <c r="J34" s="3">
        <f t="shared" si="4"/>
        <v>0.75250654239275594</v>
      </c>
      <c r="K34" s="3">
        <f t="shared" si="5"/>
        <v>12.458529510912925</v>
      </c>
      <c r="L34" s="3">
        <f t="shared" si="1"/>
        <v>97.567640060110804</v>
      </c>
      <c r="P34" s="2"/>
      <c r="Q34" s="4"/>
    </row>
    <row r="35" spans="1:17" x14ac:dyDescent="0.25">
      <c r="A35" s="1">
        <v>44739</v>
      </c>
      <c r="B35" s="2">
        <v>132.55000000000001</v>
      </c>
      <c r="C35" s="2">
        <v>100</v>
      </c>
      <c r="D35" s="2"/>
      <c r="E35" s="7">
        <f t="shared" si="15"/>
        <v>0.75443228970199916</v>
      </c>
      <c r="F35" s="7">
        <f t="shared" si="10"/>
        <v>22.490612023750408</v>
      </c>
      <c r="G35" s="3">
        <f t="shared" si="13"/>
        <v>3000</v>
      </c>
      <c r="H35" s="3">
        <f t="shared" si="9"/>
        <v>2981.1306237481167</v>
      </c>
      <c r="I35" s="5">
        <f t="shared" si="16"/>
        <v>-18.869376251883295</v>
      </c>
      <c r="J35" s="3">
        <f t="shared" si="4"/>
        <v>0.74528265593702914</v>
      </c>
      <c r="K35" s="3">
        <f t="shared" si="5"/>
        <v>13.203812166849954</v>
      </c>
      <c r="L35" s="3">
        <f t="shared" si="1"/>
        <v>-32.073188418733253</v>
      </c>
      <c r="P35" s="2"/>
      <c r="Q35" s="4"/>
    </row>
    <row r="36" spans="1:17" x14ac:dyDescent="0.25">
      <c r="A36" s="1">
        <v>44769</v>
      </c>
      <c r="B36" s="2">
        <v>139.71</v>
      </c>
      <c r="C36" s="2">
        <v>100</v>
      </c>
      <c r="D36" s="2"/>
      <c r="E36" s="7">
        <f t="shared" si="15"/>
        <v>0.71576837735308851</v>
      </c>
      <c r="F36" s="7">
        <f t="shared" si="10"/>
        <v>23.206380401103498</v>
      </c>
      <c r="G36" s="3">
        <f t="shared" si="13"/>
        <v>3100</v>
      </c>
      <c r="H36" s="3">
        <f t="shared" si="9"/>
        <v>3242.1634058381701</v>
      </c>
      <c r="I36" s="5">
        <f t="shared" si="16"/>
        <v>142.16340583817009</v>
      </c>
      <c r="J36" s="3">
        <f t="shared" si="4"/>
        <v>0.81054085145954247</v>
      </c>
      <c r="K36" s="3">
        <f t="shared" si="5"/>
        <v>14.014353018309496</v>
      </c>
      <c r="L36" s="3">
        <f t="shared" si="1"/>
        <v>128.1490528198606</v>
      </c>
      <c r="P36" s="2"/>
      <c r="Q36" s="4"/>
    </row>
    <row r="37" spans="1:17" x14ac:dyDescent="0.25">
      <c r="A37" s="1">
        <v>44802</v>
      </c>
      <c r="B37" s="2">
        <v>139.32</v>
      </c>
      <c r="C37" s="2">
        <v>100</v>
      </c>
      <c r="D37" s="2"/>
      <c r="E37" s="7">
        <f t="shared" si="15"/>
        <v>0.71777203560149305</v>
      </c>
      <c r="F37" s="7">
        <f t="shared" si="10"/>
        <v>23.92415243670499</v>
      </c>
      <c r="G37" s="3">
        <f t="shared" si="13"/>
        <v>3200</v>
      </c>
      <c r="H37" s="3">
        <f t="shared" si="9"/>
        <v>3333.1129174817388</v>
      </c>
      <c r="I37" s="5">
        <f t="shared" si="16"/>
        <v>133.1129174817388</v>
      </c>
      <c r="J37" s="3">
        <f t="shared" si="4"/>
        <v>0.83327822937043472</v>
      </c>
      <c r="K37" s="3">
        <f t="shared" si="5"/>
        <v>14.847631247679931</v>
      </c>
      <c r="L37" s="3">
        <f t="shared" si="1"/>
        <v>118.26528623405888</v>
      </c>
    </row>
    <row r="38" spans="1:17" x14ac:dyDescent="0.25">
      <c r="A38" s="1">
        <v>44831</v>
      </c>
      <c r="B38" s="2">
        <v>125.47</v>
      </c>
      <c r="C38" s="2">
        <v>100</v>
      </c>
      <c r="D38" s="2"/>
      <c r="E38" s="7">
        <f t="shared" si="15"/>
        <v>0.79700326771339758</v>
      </c>
      <c r="F38" s="7">
        <f t="shared" si="10"/>
        <v>24.721155704418386</v>
      </c>
      <c r="G38" s="3">
        <f t="shared" si="13"/>
        <v>3300</v>
      </c>
      <c r="H38" s="3">
        <f t="shared" si="9"/>
        <v>3101.763406233375</v>
      </c>
      <c r="I38" s="5">
        <f t="shared" si="16"/>
        <v>-198.23659376662499</v>
      </c>
      <c r="J38" s="3">
        <f t="shared" si="4"/>
        <v>0.77544085155834386</v>
      </c>
      <c r="K38" s="3">
        <f t="shared" si="5"/>
        <v>15.623072099238275</v>
      </c>
      <c r="L38" s="3">
        <f t="shared" si="1"/>
        <v>-213.85966586586326</v>
      </c>
    </row>
    <row r="39" spans="1:17" x14ac:dyDescent="0.25">
      <c r="A39" s="1">
        <v>44861</v>
      </c>
      <c r="B39" s="2">
        <v>129.29</v>
      </c>
      <c r="C39" s="2">
        <v>100</v>
      </c>
      <c r="D39" s="2"/>
      <c r="E39" s="7">
        <f t="shared" si="15"/>
        <v>0.77345502359037832</v>
      </c>
      <c r="F39" s="7">
        <f t="shared" si="10"/>
        <v>25.494610728008766</v>
      </c>
      <c r="G39" s="3">
        <f t="shared" si="13"/>
        <v>3400</v>
      </c>
      <c r="H39" s="3">
        <f t="shared" si="9"/>
        <v>3296.1982210242531</v>
      </c>
      <c r="I39" s="5">
        <f t="shared" si="16"/>
        <v>-103.80177897574686</v>
      </c>
      <c r="J39" s="3">
        <f t="shared" si="4"/>
        <v>0.82404955525606327</v>
      </c>
      <c r="K39" s="3">
        <f t="shared" si="5"/>
        <v>16.447121654494339</v>
      </c>
      <c r="L39" s="3">
        <f t="shared" si="1"/>
        <v>-120.2489006302412</v>
      </c>
    </row>
    <row r="40" spans="1:17" x14ac:dyDescent="0.25">
      <c r="A40" s="1">
        <v>44893</v>
      </c>
      <c r="B40" s="2">
        <v>139.09</v>
      </c>
      <c r="C40" s="2">
        <v>100</v>
      </c>
      <c r="D40" s="2"/>
      <c r="E40" s="7">
        <f t="shared" si="15"/>
        <v>0.71895894744410094</v>
      </c>
      <c r="F40" s="7">
        <f t="shared" si="10"/>
        <v>26.213569675452867</v>
      </c>
      <c r="G40" s="3">
        <f t="shared" si="13"/>
        <v>3500</v>
      </c>
      <c r="H40" s="3">
        <f t="shared" si="9"/>
        <v>3646.0454061587393</v>
      </c>
      <c r="I40" s="5">
        <f t="shared" si="16"/>
        <v>146.0454061587393</v>
      </c>
      <c r="J40" s="3">
        <f t="shared" si="4"/>
        <v>0.91151135153968488</v>
      </c>
      <c r="K40" s="3">
        <f t="shared" si="5"/>
        <v>17.358633006034022</v>
      </c>
      <c r="L40" s="3">
        <f t="shared" si="1"/>
        <v>128.68677315270529</v>
      </c>
    </row>
    <row r="41" spans="1:17" x14ac:dyDescent="0.25">
      <c r="A41" s="1">
        <v>44922</v>
      </c>
      <c r="B41" s="2">
        <v>131.11000000000001</v>
      </c>
      <c r="C41" s="2">
        <v>100</v>
      </c>
      <c r="D41" s="2"/>
      <c r="E41" s="7">
        <f t="shared" si="15"/>
        <v>0.7627183281214247</v>
      </c>
      <c r="F41" s="7">
        <f t="shared" si="10"/>
        <v>26.97628800357429</v>
      </c>
      <c r="G41" s="3">
        <f t="shared" si="13"/>
        <v>3600</v>
      </c>
      <c r="H41" s="3">
        <f t="shared" si="9"/>
        <v>3536.8611201486256</v>
      </c>
      <c r="I41" s="5">
        <f t="shared" si="16"/>
        <v>-63.13887985137444</v>
      </c>
      <c r="J41" s="3">
        <f t="shared" si="4"/>
        <v>0.88421528003715644</v>
      </c>
      <c r="K41" s="3">
        <f t="shared" si="5"/>
        <v>18.24284828607118</v>
      </c>
      <c r="L41" s="3">
        <f t="shared" si="1"/>
        <v>-81.38172813744562</v>
      </c>
    </row>
    <row r="42" spans="1:17" x14ac:dyDescent="0.25">
      <c r="A42" s="1">
        <v>44953</v>
      </c>
      <c r="B42" s="2">
        <v>139.88</v>
      </c>
      <c r="C42" s="2">
        <f>C41</f>
        <v>100</v>
      </c>
      <c r="D42" s="2"/>
      <c r="E42" s="7">
        <f t="shared" si="15"/>
        <v>0.71489848441521309</v>
      </c>
      <c r="F42" s="7">
        <f t="shared" ref="F42:F58" si="17">F41+E42</f>
        <v>27.691186487989501</v>
      </c>
      <c r="G42" s="3">
        <f t="shared" ref="G42:G59" si="18">G41+C42</f>
        <v>3700</v>
      </c>
      <c r="H42" s="3">
        <f t="shared" si="9"/>
        <v>3873.4431659399711</v>
      </c>
      <c r="I42" s="5">
        <f t="shared" si="16"/>
        <v>173.4431659399711</v>
      </c>
      <c r="J42" s="3">
        <f t="shared" si="4"/>
        <v>0.96836079148499277</v>
      </c>
      <c r="K42" s="3">
        <f t="shared" si="5"/>
        <v>19.211209077556173</v>
      </c>
      <c r="L42" s="3">
        <f t="shared" si="1"/>
        <v>154.23195686241493</v>
      </c>
    </row>
    <row r="43" spans="1:17" x14ac:dyDescent="0.25">
      <c r="A43" s="1">
        <v>44984</v>
      </c>
      <c r="B43" s="2">
        <v>142.24</v>
      </c>
      <c r="C43" s="2">
        <f t="shared" ref="C43:C45" si="19">C42</f>
        <v>100</v>
      </c>
      <c r="D43" s="2"/>
      <c r="E43" s="7">
        <f t="shared" si="15"/>
        <v>0.70303712035995491</v>
      </c>
      <c r="F43" s="7">
        <f t="shared" si="17"/>
        <v>28.394223608349456</v>
      </c>
      <c r="G43" s="3">
        <f t="shared" si="18"/>
        <v>3800</v>
      </c>
      <c r="H43" s="3">
        <f t="shared" si="9"/>
        <v>4038.7943660516271</v>
      </c>
      <c r="I43" s="5">
        <f t="shared" si="16"/>
        <v>238.79436605162709</v>
      </c>
      <c r="J43" s="3">
        <f t="shared" si="4"/>
        <v>1.0096985915129069</v>
      </c>
      <c r="K43" s="3">
        <f t="shared" si="5"/>
        <v>20.220907669069081</v>
      </c>
      <c r="L43" s="3">
        <f t="shared" si="1"/>
        <v>218.57345838255802</v>
      </c>
    </row>
    <row r="44" spans="1:17" x14ac:dyDescent="0.25">
      <c r="A44" s="1">
        <v>45012</v>
      </c>
      <c r="B44" s="2">
        <v>141.72</v>
      </c>
      <c r="C44" s="2">
        <f t="shared" si="19"/>
        <v>100</v>
      </c>
      <c r="D44" s="2"/>
      <c r="E44" s="7">
        <f t="shared" si="15"/>
        <v>0.70561670900366924</v>
      </c>
      <c r="F44" s="7">
        <f t="shared" si="17"/>
        <v>29.099840317353127</v>
      </c>
      <c r="G44" s="3">
        <f t="shared" si="18"/>
        <v>3900</v>
      </c>
      <c r="H44" s="3">
        <f t="shared" si="9"/>
        <v>4124.029369775285</v>
      </c>
      <c r="I44" s="5">
        <f t="shared" si="16"/>
        <v>224.02936977528498</v>
      </c>
      <c r="J44" s="3">
        <f t="shared" si="4"/>
        <v>1.0310073424438213</v>
      </c>
      <c r="K44" s="3">
        <f t="shared" si="5"/>
        <v>21.251915011512903</v>
      </c>
      <c r="L44" s="3">
        <f t="shared" si="1"/>
        <v>202.77745476377208</v>
      </c>
    </row>
    <row r="45" spans="1:17" x14ac:dyDescent="0.25">
      <c r="A45" s="1">
        <v>45043</v>
      </c>
      <c r="B45" s="2">
        <v>144.61000000000001</v>
      </c>
      <c r="C45" s="2">
        <f t="shared" si="19"/>
        <v>100</v>
      </c>
      <c r="D45" s="2"/>
      <c r="E45" s="7">
        <f t="shared" si="15"/>
        <v>0.69151510960514484</v>
      </c>
      <c r="F45" s="7">
        <f t="shared" si="17"/>
        <v>29.791355426958273</v>
      </c>
      <c r="G45" s="3">
        <f t="shared" si="18"/>
        <v>4000</v>
      </c>
      <c r="H45" s="3">
        <f t="shared" si="9"/>
        <v>4308.1279082924366</v>
      </c>
      <c r="I45" s="5">
        <f t="shared" si="16"/>
        <v>308.12790829243659</v>
      </c>
      <c r="J45" s="3">
        <f t="shared" si="4"/>
        <v>1.0770319770731092</v>
      </c>
      <c r="K45" s="3">
        <f t="shared" si="5"/>
        <v>22.328946988586011</v>
      </c>
      <c r="L45" s="3">
        <f t="shared" si="1"/>
        <v>285.79896130385055</v>
      </c>
    </row>
    <row r="46" spans="1:17" x14ac:dyDescent="0.25">
      <c r="A46" s="1">
        <v>45048</v>
      </c>
      <c r="B46" s="2">
        <v>146.47</v>
      </c>
      <c r="C46" s="2"/>
      <c r="D46" s="2">
        <f>F45*3</f>
        <v>89.374066280874814</v>
      </c>
      <c r="E46" s="7">
        <f>D46/B46</f>
        <v>0.6101868388125542</v>
      </c>
      <c r="F46" s="7">
        <f t="shared" si="17"/>
        <v>30.401542265770829</v>
      </c>
      <c r="G46" s="3">
        <f t="shared" si="18"/>
        <v>4000</v>
      </c>
      <c r="H46" s="3">
        <f t="shared" si="9"/>
        <v>4452.9138956674533</v>
      </c>
      <c r="I46" s="5">
        <f>H46-G45</f>
        <v>452.91389566745329</v>
      </c>
      <c r="J46" s="3"/>
      <c r="K46" s="3">
        <f t="shared" si="5"/>
        <v>22.328946988586011</v>
      </c>
      <c r="L46" s="3">
        <f t="shared" si="1"/>
        <v>430.58494867886725</v>
      </c>
    </row>
    <row r="47" spans="1:17" x14ac:dyDescent="0.25">
      <c r="A47" s="1">
        <v>45075</v>
      </c>
      <c r="B47" s="2">
        <v>147.32</v>
      </c>
      <c r="C47" s="2">
        <f>C45</f>
        <v>100</v>
      </c>
      <c r="D47" s="2"/>
      <c r="E47" s="7">
        <f t="shared" ref="E47:E58" si="20">C47/B47</f>
        <v>0.67879446103719798</v>
      </c>
      <c r="F47" s="7">
        <f t="shared" si="17"/>
        <v>31.080336726808028</v>
      </c>
      <c r="G47" s="3">
        <f>G45+C47</f>
        <v>4100</v>
      </c>
      <c r="H47" s="3">
        <f t="shared" si="9"/>
        <v>4578.7552065933587</v>
      </c>
      <c r="I47" s="5">
        <f t="shared" ref="I47:I58" si="21">H47-G47</f>
        <v>478.75520659335871</v>
      </c>
      <c r="J47" s="3">
        <f t="shared" si="4"/>
        <v>1.1446888016483396</v>
      </c>
      <c r="K47" s="3">
        <f t="shared" si="5"/>
        <v>23.473635790234351</v>
      </c>
      <c r="L47" s="3">
        <f t="shared" si="1"/>
        <v>455.28157080312434</v>
      </c>
    </row>
    <row r="48" spans="1:17" x14ac:dyDescent="0.25">
      <c r="A48" s="1">
        <v>45104</v>
      </c>
      <c r="B48" s="2">
        <v>146.66999999999999</v>
      </c>
      <c r="C48" s="2">
        <f>C47</f>
        <v>100</v>
      </c>
      <c r="D48" s="2"/>
      <c r="E48" s="7">
        <f t="shared" si="20"/>
        <v>0.68180268630258412</v>
      </c>
      <c r="F48" s="7">
        <f t="shared" si="17"/>
        <v>31.762139413110614</v>
      </c>
      <c r="G48" s="3">
        <f t="shared" si="18"/>
        <v>4200</v>
      </c>
      <c r="H48" s="3">
        <f t="shared" si="9"/>
        <v>4658.5529877209337</v>
      </c>
      <c r="I48" s="5">
        <f t="shared" si="21"/>
        <v>458.55298772093374</v>
      </c>
      <c r="J48" s="3">
        <f t="shared" si="4"/>
        <v>1.1646382469302334</v>
      </c>
      <c r="K48" s="3">
        <f t="shared" si="5"/>
        <v>24.638274037164585</v>
      </c>
      <c r="L48" s="3">
        <f t="shared" si="1"/>
        <v>433.91471368376915</v>
      </c>
    </row>
    <row r="49" spans="1:12" x14ac:dyDescent="0.25">
      <c r="A49" s="1">
        <v>45134</v>
      </c>
      <c r="B49" s="2">
        <v>149.31</v>
      </c>
      <c r="C49" s="2">
        <f t="shared" ref="C49:C58" si="22">C47</f>
        <v>100</v>
      </c>
      <c r="D49" s="2"/>
      <c r="E49" s="7">
        <f t="shared" si="20"/>
        <v>0.66974750519054316</v>
      </c>
      <c r="F49" s="7">
        <f t="shared" si="17"/>
        <v>32.43188691830116</v>
      </c>
      <c r="G49" s="3">
        <f t="shared" si="18"/>
        <v>4300</v>
      </c>
      <c r="H49" s="3">
        <f t="shared" ref="H49:H67" si="23">F49*B49</f>
        <v>4842.405035771546</v>
      </c>
      <c r="I49" s="5">
        <f t="shared" si="21"/>
        <v>542.40503577154595</v>
      </c>
      <c r="J49" s="3">
        <f t="shared" si="4"/>
        <v>1.2106012589428865</v>
      </c>
      <c r="K49" s="3">
        <f t="shared" si="5"/>
        <v>25.848875296107472</v>
      </c>
      <c r="L49" s="3">
        <f t="shared" si="1"/>
        <v>516.55616047543845</v>
      </c>
    </row>
    <row r="50" spans="1:12" x14ac:dyDescent="0.25">
      <c r="A50" s="1">
        <v>45166</v>
      </c>
      <c r="B50" s="2">
        <v>145.94999999999999</v>
      </c>
      <c r="C50" s="2">
        <f t="shared" si="22"/>
        <v>100</v>
      </c>
      <c r="D50" s="2"/>
      <c r="E50" s="7">
        <f t="shared" si="20"/>
        <v>0.68516615279205217</v>
      </c>
      <c r="F50" s="7">
        <f t="shared" si="17"/>
        <v>33.11705307109321</v>
      </c>
      <c r="G50" s="3">
        <f t="shared" si="18"/>
        <v>4400</v>
      </c>
      <c r="H50" s="3">
        <f t="shared" si="23"/>
        <v>4833.4338957260534</v>
      </c>
      <c r="I50" s="5">
        <f t="shared" si="21"/>
        <v>433.43389572605338</v>
      </c>
      <c r="J50" s="3">
        <f t="shared" si="4"/>
        <v>1.2083584739315134</v>
      </c>
      <c r="K50" s="3">
        <f t="shared" si="5"/>
        <v>27.057233770038987</v>
      </c>
      <c r="L50" s="3">
        <f t="shared" si="1"/>
        <v>406.3766619560144</v>
      </c>
    </row>
    <row r="51" spans="1:12" x14ac:dyDescent="0.25">
      <c r="A51" s="1">
        <v>45196</v>
      </c>
      <c r="B51" s="2">
        <v>144.66</v>
      </c>
      <c r="C51" s="2">
        <f t="shared" si="22"/>
        <v>100</v>
      </c>
      <c r="D51" s="2"/>
      <c r="E51" s="7">
        <f t="shared" si="20"/>
        <v>0.69127609567261161</v>
      </c>
      <c r="F51" s="7">
        <f t="shared" si="17"/>
        <v>33.808329166765823</v>
      </c>
      <c r="G51" s="3">
        <f t="shared" si="18"/>
        <v>4500</v>
      </c>
      <c r="H51" s="3">
        <f t="shared" si="23"/>
        <v>4890.7128972643441</v>
      </c>
      <c r="I51" s="5">
        <f t="shared" si="21"/>
        <v>390.71289726434406</v>
      </c>
      <c r="J51" s="3">
        <f t="shared" si="4"/>
        <v>1.2226782243160861</v>
      </c>
      <c r="K51" s="3">
        <f t="shared" si="5"/>
        <v>28.279911994355075</v>
      </c>
      <c r="L51" s="3">
        <f t="shared" si="1"/>
        <v>362.43298526998899</v>
      </c>
    </row>
    <row r="52" spans="1:12" x14ac:dyDescent="0.25">
      <c r="A52" s="1">
        <v>45226</v>
      </c>
      <c r="B52" s="2">
        <v>138.83000000000001</v>
      </c>
      <c r="C52" s="2">
        <f t="shared" si="22"/>
        <v>100</v>
      </c>
      <c r="D52" s="2"/>
      <c r="E52" s="7">
        <f t="shared" si="20"/>
        <v>0.7203054094936252</v>
      </c>
      <c r="F52" s="7">
        <f t="shared" si="17"/>
        <v>34.528634576259449</v>
      </c>
      <c r="G52" s="3">
        <f t="shared" si="18"/>
        <v>4600</v>
      </c>
      <c r="H52" s="3">
        <f t="shared" si="23"/>
        <v>4793.6103382220999</v>
      </c>
      <c r="I52" s="5">
        <f t="shared" si="21"/>
        <v>193.61033822209993</v>
      </c>
      <c r="J52" s="3">
        <f t="shared" si="4"/>
        <v>1.1984025845555251</v>
      </c>
      <c r="K52" s="3">
        <f t="shared" si="5"/>
        <v>29.478314578910599</v>
      </c>
      <c r="L52" s="3">
        <f t="shared" si="1"/>
        <v>164.13202364318931</v>
      </c>
    </row>
    <row r="53" spans="1:12" x14ac:dyDescent="0.25">
      <c r="A53" s="1">
        <v>45257</v>
      </c>
      <c r="B53" s="2">
        <v>150.55000000000001</v>
      </c>
      <c r="C53" s="2">
        <f t="shared" si="22"/>
        <v>100</v>
      </c>
      <c r="D53" s="2"/>
      <c r="E53" s="7">
        <f t="shared" si="20"/>
        <v>0.66423115244104947</v>
      </c>
      <c r="F53" s="7">
        <f t="shared" si="17"/>
        <v>35.192865728700497</v>
      </c>
      <c r="G53" s="3">
        <f t="shared" si="18"/>
        <v>4700</v>
      </c>
      <c r="H53" s="3">
        <f t="shared" si="23"/>
        <v>5298.2859354558605</v>
      </c>
      <c r="I53" s="5">
        <f t="shared" si="21"/>
        <v>598.28593545586045</v>
      </c>
      <c r="J53" s="3">
        <f t="shared" si="4"/>
        <v>1.3245714838639653</v>
      </c>
      <c r="K53" s="3">
        <f t="shared" si="5"/>
        <v>30.802886062774565</v>
      </c>
      <c r="L53" s="3">
        <f t="shared" si="1"/>
        <v>567.48304939308593</v>
      </c>
    </row>
    <row r="54" spans="1:12" x14ac:dyDescent="0.25">
      <c r="A54" s="1">
        <v>45287</v>
      </c>
      <c r="B54" s="2">
        <v>159.66999999999999</v>
      </c>
      <c r="C54" s="2">
        <f t="shared" si="22"/>
        <v>100</v>
      </c>
      <c r="D54" s="2"/>
      <c r="E54" s="7">
        <f t="shared" si="20"/>
        <v>0.62629172668629052</v>
      </c>
      <c r="F54" s="7">
        <f t="shared" si="17"/>
        <v>35.819157455386787</v>
      </c>
      <c r="G54" s="3">
        <f t="shared" si="18"/>
        <v>4800</v>
      </c>
      <c r="H54" s="3">
        <f t="shared" si="23"/>
        <v>5719.244870901608</v>
      </c>
      <c r="I54" s="5">
        <f t="shared" si="21"/>
        <v>919.24487090160801</v>
      </c>
      <c r="J54" s="3">
        <f t="shared" si="4"/>
        <v>1.4298112177254021</v>
      </c>
      <c r="K54" s="3">
        <f t="shared" si="5"/>
        <v>32.23269728049997</v>
      </c>
      <c r="L54" s="3">
        <f t="shared" si="1"/>
        <v>887.01217362110799</v>
      </c>
    </row>
    <row r="55" spans="1:12" x14ac:dyDescent="0.25">
      <c r="A55" s="1">
        <v>45320</v>
      </c>
      <c r="B55" s="2">
        <v>164.35</v>
      </c>
      <c r="C55" s="2">
        <f t="shared" si="22"/>
        <v>100</v>
      </c>
      <c r="D55" s="2"/>
      <c r="E55" s="7">
        <f t="shared" si="20"/>
        <v>0.60845756008518403</v>
      </c>
      <c r="F55" s="7">
        <f t="shared" si="17"/>
        <v>36.427615015471972</v>
      </c>
      <c r="G55" s="3">
        <f t="shared" si="18"/>
        <v>4900</v>
      </c>
      <c r="H55" s="3">
        <f t="shared" si="23"/>
        <v>5986.8785277928182</v>
      </c>
      <c r="I55" s="5">
        <f t="shared" si="21"/>
        <v>1086.8785277928182</v>
      </c>
      <c r="J55" s="3">
        <f t="shared" si="4"/>
        <v>1.4967196319482046</v>
      </c>
      <c r="K55" s="3">
        <f t="shared" si="5"/>
        <v>33.729416912448173</v>
      </c>
      <c r="L55" s="3">
        <f t="shared" si="1"/>
        <v>1053.14911088037</v>
      </c>
    </row>
    <row r="56" spans="1:12" x14ac:dyDescent="0.25">
      <c r="A56" s="1">
        <v>45349</v>
      </c>
      <c r="B56" s="2">
        <v>170.89</v>
      </c>
      <c r="C56" s="2">
        <f t="shared" si="22"/>
        <v>100</v>
      </c>
      <c r="D56" s="2"/>
      <c r="E56" s="7">
        <f t="shared" si="20"/>
        <v>0.58517174790801108</v>
      </c>
      <c r="F56" s="7">
        <f t="shared" si="17"/>
        <v>37.012786763379985</v>
      </c>
      <c r="G56" s="3">
        <f t="shared" si="18"/>
        <v>5000</v>
      </c>
      <c r="H56" s="3">
        <f t="shared" si="23"/>
        <v>6325.1151299940047</v>
      </c>
      <c r="I56" s="5">
        <f t="shared" si="21"/>
        <v>1325.1151299940047</v>
      </c>
      <c r="J56" s="3">
        <f t="shared" si="4"/>
        <v>1.5812787824985011</v>
      </c>
      <c r="K56" s="3">
        <f t="shared" si="5"/>
        <v>35.310695694946673</v>
      </c>
      <c r="L56" s="3">
        <f t="shared" si="1"/>
        <v>1289.8044342990581</v>
      </c>
    </row>
    <row r="57" spans="1:12" x14ac:dyDescent="0.25">
      <c r="A57" s="1">
        <v>45378</v>
      </c>
      <c r="B57" s="2">
        <v>173.16</v>
      </c>
      <c r="C57" s="2">
        <f t="shared" si="22"/>
        <v>100</v>
      </c>
      <c r="D57" s="2"/>
      <c r="E57" s="7">
        <f t="shared" si="20"/>
        <v>0.57750057750057748</v>
      </c>
      <c r="F57" s="7">
        <f t="shared" si="17"/>
        <v>37.590287340880565</v>
      </c>
      <c r="G57" s="3">
        <f t="shared" si="18"/>
        <v>5100</v>
      </c>
      <c r="H57" s="3">
        <f t="shared" si="23"/>
        <v>6509.1341559468783</v>
      </c>
      <c r="I57" s="5">
        <f t="shared" si="21"/>
        <v>1409.1341559468783</v>
      </c>
      <c r="J57" s="3">
        <f t="shared" si="4"/>
        <v>1.6272835389867195</v>
      </c>
      <c r="K57" s="3">
        <f t="shared" si="5"/>
        <v>36.93797923393339</v>
      </c>
      <c r="L57" s="3">
        <f t="shared" si="1"/>
        <v>1372.1961767129449</v>
      </c>
    </row>
    <row r="58" spans="1:12" x14ac:dyDescent="0.25">
      <c r="A58" s="1">
        <v>45411</v>
      </c>
      <c r="B58" s="2">
        <v>168.8</v>
      </c>
      <c r="C58" s="2">
        <f t="shared" si="22"/>
        <v>100</v>
      </c>
      <c r="D58" s="2"/>
      <c r="E58" s="7">
        <f t="shared" si="20"/>
        <v>0.59241706161137442</v>
      </c>
      <c r="F58" s="7">
        <f t="shared" si="17"/>
        <v>38.182704402491936</v>
      </c>
      <c r="G58" s="3">
        <f t="shared" si="18"/>
        <v>5200</v>
      </c>
      <c r="H58" s="3">
        <f t="shared" si="23"/>
        <v>6445.2405031406388</v>
      </c>
      <c r="I58" s="5">
        <f t="shared" si="21"/>
        <v>1245.2405031406388</v>
      </c>
      <c r="J58" s="3">
        <f t="shared" si="4"/>
        <v>1.6113101257851596</v>
      </c>
      <c r="K58" s="3">
        <f t="shared" si="5"/>
        <v>38.54928935971855</v>
      </c>
      <c r="L58" s="3">
        <f t="shared" si="1"/>
        <v>1206.6912137809202</v>
      </c>
    </row>
    <row r="59" spans="1:12" x14ac:dyDescent="0.25">
      <c r="A59" s="1">
        <v>45414</v>
      </c>
      <c r="B59" s="2">
        <v>164.78</v>
      </c>
      <c r="C59" s="2"/>
      <c r="D59" s="2">
        <f>F58*3</f>
        <v>114.54811320747581</v>
      </c>
      <c r="E59" s="7">
        <f>D59/B59</f>
        <v>0.69515786629127208</v>
      </c>
      <c r="F59" s="7">
        <f t="shared" ref="F59" si="24">F58+E59</f>
        <v>38.877862268783211</v>
      </c>
      <c r="G59" s="3">
        <f t="shared" si="18"/>
        <v>5200</v>
      </c>
      <c r="H59" s="3">
        <f t="shared" si="23"/>
        <v>6406.2941446500972</v>
      </c>
      <c r="I59" s="5">
        <f>H59-G58</f>
        <v>1206.2941446500972</v>
      </c>
      <c r="J59" s="3"/>
      <c r="K59" s="3">
        <f t="shared" si="5"/>
        <v>38.54928935971855</v>
      </c>
      <c r="L59" s="3">
        <f t="shared" si="1"/>
        <v>1167.7448552903786</v>
      </c>
    </row>
    <row r="60" spans="1:12" x14ac:dyDescent="0.25">
      <c r="A60" s="1">
        <v>45439</v>
      </c>
      <c r="B60" s="2">
        <v>171.53</v>
      </c>
      <c r="C60" s="2">
        <f>C57</f>
        <v>100</v>
      </c>
      <c r="D60" s="2"/>
      <c r="E60" s="7">
        <f t="shared" ref="E60:E67" si="25">C60/B60</f>
        <v>0.58298839853086926</v>
      </c>
      <c r="F60" s="7">
        <f>F58+E60</f>
        <v>38.765692801022809</v>
      </c>
      <c r="G60" s="3">
        <f>G58+C60</f>
        <v>5300</v>
      </c>
      <c r="H60" s="3">
        <f t="shared" si="23"/>
        <v>6649.4792861594424</v>
      </c>
      <c r="I60" s="5">
        <f t="shared" ref="I60:I67" si="26">H60-G60</f>
        <v>1349.4792861594424</v>
      </c>
      <c r="J60" s="3">
        <f t="shared" si="4"/>
        <v>1.6623698215398608</v>
      </c>
      <c r="K60" s="3">
        <f t="shared" si="5"/>
        <v>40.211659181258412</v>
      </c>
      <c r="L60" s="3">
        <f t="shared" si="1"/>
        <v>1309.2676269781839</v>
      </c>
    </row>
    <row r="61" spans="1:12" x14ac:dyDescent="0.25">
      <c r="A61" s="1">
        <v>45470</v>
      </c>
      <c r="B61" s="2">
        <v>172.99</v>
      </c>
      <c r="C61" s="2">
        <f>C60</f>
        <v>100</v>
      </c>
      <c r="D61" s="2"/>
      <c r="E61" s="7">
        <f t="shared" si="25"/>
        <v>0.57806809642175849</v>
      </c>
      <c r="F61" s="7">
        <f t="shared" ref="F61:F67" si="27">F59+E61</f>
        <v>39.455930365204971</v>
      </c>
      <c r="G61" s="3">
        <f>G60+C61</f>
        <v>5400</v>
      </c>
      <c r="H61" s="3">
        <f t="shared" si="23"/>
        <v>6825.4813938768084</v>
      </c>
      <c r="I61" s="5">
        <f t="shared" si="26"/>
        <v>1425.4813938768084</v>
      </c>
      <c r="J61" s="3">
        <f t="shared" si="4"/>
        <v>1.7063703484692023</v>
      </c>
      <c r="K61" s="3">
        <f t="shared" si="5"/>
        <v>41.918029529727612</v>
      </c>
      <c r="L61" s="3">
        <f t="shared" si="1"/>
        <v>1383.5633643470808</v>
      </c>
    </row>
    <row r="62" spans="1:12" x14ac:dyDescent="0.25">
      <c r="A62" s="1">
        <v>45502</v>
      </c>
      <c r="B62" s="2">
        <v>170.37</v>
      </c>
      <c r="C62" s="2">
        <f t="shared" ref="C62:C67" si="28">C61</f>
        <v>100</v>
      </c>
      <c r="D62" s="2"/>
      <c r="E62" s="7">
        <f t="shared" si="25"/>
        <v>0.58695779773434287</v>
      </c>
      <c r="F62" s="7">
        <f t="shared" si="27"/>
        <v>39.352650598757151</v>
      </c>
      <c r="G62" s="3">
        <f t="shared" ref="G62:G67" si="29">G61+C62</f>
        <v>5500</v>
      </c>
      <c r="H62" s="3">
        <f t="shared" si="23"/>
        <v>6704.5110825102556</v>
      </c>
      <c r="I62" s="5">
        <f t="shared" si="26"/>
        <v>1204.5110825102556</v>
      </c>
      <c r="J62" s="3">
        <f t="shared" si="4"/>
        <v>1.6761277706275639</v>
      </c>
      <c r="K62" s="3">
        <f t="shared" si="5"/>
        <v>43.594157300355178</v>
      </c>
      <c r="L62" s="3">
        <f t="shared" si="1"/>
        <v>1160.9169252099005</v>
      </c>
    </row>
    <row r="63" spans="1:12" x14ac:dyDescent="0.25">
      <c r="A63" s="1">
        <v>45531</v>
      </c>
      <c r="B63" s="2">
        <v>171.94</v>
      </c>
      <c r="C63" s="2">
        <f t="shared" si="28"/>
        <v>100</v>
      </c>
      <c r="D63" s="2"/>
      <c r="E63" s="7">
        <f t="shared" si="25"/>
        <v>0.58159823194137494</v>
      </c>
      <c r="F63" s="7">
        <f t="shared" si="27"/>
        <v>40.037528597146348</v>
      </c>
      <c r="G63" s="3">
        <f t="shared" si="29"/>
        <v>5600</v>
      </c>
      <c r="H63" s="3">
        <f t="shared" si="23"/>
        <v>6884.0526669933433</v>
      </c>
      <c r="I63" s="5">
        <f t="shared" si="26"/>
        <v>1284.0526669933433</v>
      </c>
      <c r="J63" s="3">
        <f t="shared" si="4"/>
        <v>1.7210131667483359</v>
      </c>
      <c r="K63" s="3">
        <f t="shared" si="5"/>
        <v>45.315170467103513</v>
      </c>
      <c r="L63" s="3">
        <f t="shared" si="1"/>
        <v>1238.7374965262397</v>
      </c>
    </row>
    <row r="64" spans="1:12" x14ac:dyDescent="0.25">
      <c r="A64" s="1">
        <v>45562</v>
      </c>
      <c r="B64" s="2">
        <v>174.98</v>
      </c>
      <c r="C64" s="2">
        <f t="shared" si="28"/>
        <v>100</v>
      </c>
      <c r="D64" s="2"/>
      <c r="E64" s="7">
        <f t="shared" si="25"/>
        <v>0.57149388501543041</v>
      </c>
      <c r="F64" s="7">
        <f t="shared" si="27"/>
        <v>39.924144483772579</v>
      </c>
      <c r="G64" s="3">
        <f t="shared" si="29"/>
        <v>5700</v>
      </c>
      <c r="H64" s="3">
        <f t="shared" si="23"/>
        <v>6985.9268017705253</v>
      </c>
      <c r="I64" s="5">
        <f t="shared" si="26"/>
        <v>1285.9268017705253</v>
      </c>
      <c r="J64" s="3">
        <f t="shared" si="4"/>
        <v>1.7464817004426314</v>
      </c>
      <c r="K64" s="3">
        <f t="shared" si="5"/>
        <v>47.061652167546143</v>
      </c>
      <c r="L64" s="3">
        <f t="shared" si="1"/>
        <v>1238.8651496029793</v>
      </c>
    </row>
    <row r="65" spans="1:12" x14ac:dyDescent="0.25">
      <c r="A65" s="1">
        <v>45593</v>
      </c>
      <c r="B65" s="2">
        <v>172.51</v>
      </c>
      <c r="C65" s="2">
        <f t="shared" si="28"/>
        <v>100</v>
      </c>
      <c r="D65" s="2"/>
      <c r="E65" s="7">
        <f t="shared" si="25"/>
        <v>0.5796765404904064</v>
      </c>
      <c r="F65" s="7">
        <f t="shared" si="27"/>
        <v>40.617205137636752</v>
      </c>
      <c r="G65" s="3">
        <f t="shared" si="29"/>
        <v>5800</v>
      </c>
      <c r="H65" s="3">
        <f t="shared" si="23"/>
        <v>7006.8740582937153</v>
      </c>
      <c r="I65" s="5">
        <f t="shared" si="26"/>
        <v>1206.8740582937153</v>
      </c>
      <c r="J65" s="3">
        <f t="shared" si="4"/>
        <v>1.7517185145734289</v>
      </c>
      <c r="K65" s="3">
        <f t="shared" si="5"/>
        <v>48.813370682119569</v>
      </c>
      <c r="L65" s="3">
        <f t="shared" si="1"/>
        <v>1158.0606876115958</v>
      </c>
    </row>
    <row r="66" spans="1:12" ht="15.75" thickBot="1" x14ac:dyDescent="0.3">
      <c r="A66" s="1">
        <v>45623</v>
      </c>
      <c r="B66" s="2">
        <v>173.78</v>
      </c>
      <c r="C66" s="2">
        <f t="shared" si="28"/>
        <v>100</v>
      </c>
      <c r="D66" s="2"/>
      <c r="E66" s="7">
        <f t="shared" si="25"/>
        <v>0.57544021176199789</v>
      </c>
      <c r="F66" s="7">
        <f t="shared" si="27"/>
        <v>40.49958469553458</v>
      </c>
      <c r="G66" s="3">
        <f t="shared" si="29"/>
        <v>5900</v>
      </c>
      <c r="H66" s="3">
        <f t="shared" si="23"/>
        <v>7038.0178283899995</v>
      </c>
      <c r="I66" s="5">
        <f t="shared" si="26"/>
        <v>1138.0178283899995</v>
      </c>
      <c r="J66" s="3">
        <f t="shared" si="4"/>
        <v>1.7595044570975</v>
      </c>
      <c r="K66" s="3">
        <f t="shared" si="5"/>
        <v>50.572875139217068</v>
      </c>
      <c r="L66" s="3">
        <f t="shared" si="1"/>
        <v>1087.4449532507824</v>
      </c>
    </row>
    <row r="67" spans="1:12" ht="15.75" thickBot="1" x14ac:dyDescent="0.3">
      <c r="A67" s="1">
        <v>45653</v>
      </c>
      <c r="B67" s="2">
        <v>171.89</v>
      </c>
      <c r="C67" s="2">
        <f t="shared" si="28"/>
        <v>100</v>
      </c>
      <c r="D67" s="2"/>
      <c r="E67" s="7">
        <f t="shared" si="25"/>
        <v>0.58176740938972604</v>
      </c>
      <c r="F67" s="7">
        <f t="shared" si="27"/>
        <v>41.198972547026479</v>
      </c>
      <c r="G67" s="3">
        <f t="shared" si="29"/>
        <v>6000</v>
      </c>
      <c r="H67" s="3">
        <f t="shared" si="23"/>
        <v>7081.6913911083811</v>
      </c>
      <c r="I67" s="5">
        <f t="shared" si="26"/>
        <v>1081.6913911083811</v>
      </c>
      <c r="J67" s="3">
        <f t="shared" si="4"/>
        <v>1.7704228477770954</v>
      </c>
      <c r="K67" s="3">
        <f t="shared" si="5"/>
        <v>52.343297986994166</v>
      </c>
      <c r="L67" s="10">
        <f t="shared" si="1"/>
        <v>1029.3480931213869</v>
      </c>
    </row>
    <row r="68" spans="1:12" x14ac:dyDescent="0.25">
      <c r="A68" s="1"/>
      <c r="B68" s="2"/>
      <c r="C68" s="2"/>
      <c r="D68" s="2"/>
      <c r="G68" s="3"/>
      <c r="H68" s="3"/>
      <c r="I68" s="5"/>
      <c r="J68" s="5"/>
      <c r="K68" s="5"/>
    </row>
    <row r="69" spans="1:12" x14ac:dyDescent="0.25">
      <c r="A69" s="1"/>
      <c r="B69" s="2"/>
      <c r="C69" s="2"/>
      <c r="D69" s="2"/>
      <c r="G69" s="3"/>
      <c r="H69" s="3"/>
      <c r="I69" s="5"/>
      <c r="J69" s="5"/>
      <c r="K69" s="5"/>
    </row>
    <row r="70" spans="1:12" x14ac:dyDescent="0.25">
      <c r="A70" s="6" t="s">
        <v>18</v>
      </c>
    </row>
    <row r="71" spans="1:12" x14ac:dyDescent="0.25">
      <c r="A71" s="6" t="s">
        <v>6</v>
      </c>
    </row>
    <row r="72" spans="1:12" x14ac:dyDescent="0.25">
      <c r="A72" s="6" t="s">
        <v>7</v>
      </c>
    </row>
    <row r="73" spans="1:12" x14ac:dyDescent="0.25">
      <c r="A73" s="6" t="s">
        <v>20</v>
      </c>
    </row>
  </sheetData>
  <phoneticPr fontId="2" type="noConversion"/>
  <pageMargins left="0.7" right="0.7" top="0.75" bottom="0.75" header="0.3" footer="0.3"/>
  <pageSetup paperSize="9" scale="65" orientation="portrait" r:id="rId1"/>
  <ignoredErrors>
    <ignoredError sqref="I7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37F73AC5199E44AD45476335C82EE2" ma:contentTypeVersion="21" ma:contentTypeDescription="Een nieuw document maken." ma:contentTypeScope="" ma:versionID="d36601282aab8e0a59d7228281f08f95">
  <xsd:schema xmlns:xsd="http://www.w3.org/2001/XMLSchema" xmlns:xs="http://www.w3.org/2001/XMLSchema" xmlns:p="http://schemas.microsoft.com/office/2006/metadata/properties" xmlns:ns2="a4bef96a-bb31-4156-b8e3-e2b75ef027df" xmlns:ns3="884c6c1e-30d9-4dd2-8405-718f93b36f89" targetNamespace="http://schemas.microsoft.com/office/2006/metadata/properties" ma:root="true" ma:fieldsID="fca0f15373e73a22d41e3423a8d2e6fc" ns2:_="" ns3:_="">
    <xsd:import namespace="a4bef96a-bb31-4156-b8e3-e2b75ef027df"/>
    <xsd:import namespace="884c6c1e-30d9-4dd2-8405-718f93b36f8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bef96a-bb31-4156-b8e3-e2b75ef027df" elementFormDefault="qualified">
    <xsd:import namespace="http://schemas.microsoft.com/office/2006/documentManagement/types"/>
    <xsd:import namespace="http://schemas.microsoft.com/office/infopath/2007/PartnerControls"/>
    <xsd:element name="SharedWithUsers" ma:index="4" nillable="true" ma:displayName="Gedeeld met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3aac32c-46e9-4ba8-988e-56b420f8d517}" ma:internalName="TaxCatchAll" ma:showField="CatchAllData" ma:web="a4bef96a-bb31-4156-b8e3-e2b75ef027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4c6c1e-30d9-4dd2-8405-718f93b36f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Afbeeldingtags" ma:readOnly="false" ma:fieldId="{5cf76f15-5ced-4ddc-b409-7134ff3c332f}" ma:taxonomyMulti="true" ma:sspId="3597fa0e-1993-42d5-8c35-603f8b166b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Inhoudstype" ma:readOnly="true"/>
        <xsd:element ref="dc:title" minOccurs="0" maxOccurs="1" ma:index="3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4bef96a-bb31-4156-b8e3-e2b75ef027df" xsi:nil="true"/>
    <lcf76f155ced4ddcb4097134ff3c332f xmlns="884c6c1e-30d9-4dd2-8405-718f93b36f8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80D8C7E-B649-43A7-82EA-9CCC29F9B7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bef96a-bb31-4156-b8e3-e2b75ef027df"/>
    <ds:schemaRef ds:uri="884c6c1e-30d9-4dd2-8405-718f93b36f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97B8DC1-3A5E-4562-B600-FE5B879A0A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E45E10-B85D-45C7-A2D2-0E84F2911DC4}">
  <ds:schemaRefs>
    <ds:schemaRef ds:uri="http://schemas.microsoft.com/office/2006/metadata/properties"/>
    <ds:schemaRef ds:uri="http://schemas.microsoft.com/office/infopath/2007/PartnerControls"/>
    <ds:schemaRef ds:uri="a4bef96a-bb31-4156-b8e3-e2b75ef027df"/>
    <ds:schemaRef ds:uri="884c6c1e-30d9-4dd2-8405-718f93b36f8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2020-2024</vt:lpstr>
      <vt:lpstr>'2020-2024'!Afdrukbereik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Gouda, R.J. (Robert)</dc:creator>
  <cp:lastModifiedBy>Gouda, R.J. (Robert)</cp:lastModifiedBy>
  <cp:lastPrinted>2024-01-16T16:38:27Z</cp:lastPrinted>
  <dcterms:created xsi:type="dcterms:W3CDTF">2020-10-27T16:50:38Z</dcterms:created>
  <dcterms:modified xsi:type="dcterms:W3CDTF">2025-03-04T12:46:22Z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ed8e8c1-1254-470e-85b3-d80150d03d9d_Enabled">
    <vt:lpwstr>true</vt:lpwstr>
  </property>
  <property fmtid="{D5CDD505-2E9C-101B-9397-08002B2CF9AE}" pid="3" name="MSIP_Label_fed8e8c1-1254-470e-85b3-d80150d03d9d_SetDate">
    <vt:lpwstr>2024-01-16T16:38:16Z</vt:lpwstr>
  </property>
  <property fmtid="{D5CDD505-2E9C-101B-9397-08002B2CF9AE}" pid="4" name="MSIP_Label_fed8e8c1-1254-470e-85b3-d80150d03d9d_Method">
    <vt:lpwstr>Standard</vt:lpwstr>
  </property>
  <property fmtid="{D5CDD505-2E9C-101B-9397-08002B2CF9AE}" pid="5" name="MSIP_Label_fed8e8c1-1254-470e-85b3-d80150d03d9d_Name">
    <vt:lpwstr>Intern</vt:lpwstr>
  </property>
  <property fmtid="{D5CDD505-2E9C-101B-9397-08002B2CF9AE}" pid="6" name="MSIP_Label_fed8e8c1-1254-470e-85b3-d80150d03d9d_SiteId">
    <vt:lpwstr>69c51d7f-8a74-47e6-8875-1ce72f5f04aa</vt:lpwstr>
  </property>
  <property fmtid="{D5CDD505-2E9C-101B-9397-08002B2CF9AE}" pid="7" name="MSIP_Label_fed8e8c1-1254-470e-85b3-d80150d03d9d_ActionId">
    <vt:lpwstr>84041842-f702-4d8b-8ca7-030f0cbaf20a</vt:lpwstr>
  </property>
  <property fmtid="{D5CDD505-2E9C-101B-9397-08002B2CF9AE}" pid="8" name="MSIP_Label_fed8e8c1-1254-470e-85b3-d80150d03d9d_ContentBits">
    <vt:lpwstr>0</vt:lpwstr>
  </property>
  <property fmtid="{D5CDD505-2E9C-101B-9397-08002B2CF9AE}" pid="9" name="ContentTypeId">
    <vt:lpwstr>0x0101007137F73AC5199E44AD45476335C82EE2</vt:lpwstr>
  </property>
  <property fmtid="{D5CDD505-2E9C-101B-9397-08002B2CF9AE}" pid="10" name="Order">
    <vt:r8>100</vt:r8>
  </property>
  <property fmtid="{D5CDD505-2E9C-101B-9397-08002B2CF9AE}" pid="11" name="MediaServiceImageTags">
    <vt:lpwstr/>
  </property>
</Properties>
</file>